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Walking 2004" sheetId="1" r:id="rId1"/>
  </sheets>
  <definedNames/>
  <calcPr fullCalcOnLoad="1"/>
</workbook>
</file>

<file path=xl/sharedStrings.xml><?xml version="1.0" encoding="utf-8"?>
<sst xmlns="http://schemas.openxmlformats.org/spreadsheetml/2006/main" count="409" uniqueCount="125">
  <si>
    <t>5. Brandenkopf- Berglauf  /  Ausrichter: TV Unterharmersbach</t>
  </si>
  <si>
    <t>Erfassung Walking / Nordic-Walking</t>
  </si>
  <si>
    <t>Lfd.-Nr.</t>
  </si>
  <si>
    <t>Start-Nr.</t>
  </si>
  <si>
    <t>Name</t>
  </si>
  <si>
    <t>JG</t>
  </si>
  <si>
    <t>Verein/Ort</t>
  </si>
  <si>
    <t>Stecke</t>
  </si>
  <si>
    <t>Zeit</t>
  </si>
  <si>
    <t>DM-Klasse</t>
  </si>
  <si>
    <t>Klasse</t>
  </si>
  <si>
    <t>Platz</t>
  </si>
  <si>
    <t>Punkte</t>
  </si>
  <si>
    <t>Uhl, Hermann</t>
  </si>
  <si>
    <t>Zell a.H.</t>
  </si>
  <si>
    <t>Lehmann, Karin</t>
  </si>
  <si>
    <t>TV-Unterharmersbach</t>
  </si>
  <si>
    <t>Höfler, Irmtraud</t>
  </si>
  <si>
    <t>Villingen-Schwenningen</t>
  </si>
  <si>
    <t>Maier, Edeltraud</t>
  </si>
  <si>
    <t>Skizunft Lahr</t>
  </si>
  <si>
    <t>Seibold, Barbara</t>
  </si>
  <si>
    <t>Pfullingen</t>
  </si>
  <si>
    <t>Moser, Claudia</t>
  </si>
  <si>
    <t>Betriebssport VB Lahr</t>
  </si>
  <si>
    <t>Moser, Petra</t>
  </si>
  <si>
    <t>TV Unterharmersbach</t>
  </si>
  <si>
    <t>Schönle, Artur</t>
  </si>
  <si>
    <t>Seelbach</t>
  </si>
  <si>
    <t>Schmieder Frank</t>
  </si>
  <si>
    <t>TV Haslach</t>
  </si>
  <si>
    <t>Gissler, Bertram</t>
  </si>
  <si>
    <t>Unterentersbach</t>
  </si>
  <si>
    <t>Lehmann, Helmut</t>
  </si>
  <si>
    <t>Biberach</t>
  </si>
  <si>
    <t>Palt, Siegfried</t>
  </si>
  <si>
    <t>Schoch, Manfred</t>
  </si>
  <si>
    <t>Hausach</t>
  </si>
  <si>
    <t>Neumaier, Andrea</t>
  </si>
  <si>
    <t>Steinach</t>
  </si>
  <si>
    <t>Neumaier, Gottfried</t>
  </si>
  <si>
    <t>Kornmeier, Rudi</t>
  </si>
  <si>
    <t>SC Berghaupten</t>
  </si>
  <si>
    <t>Kopp, Ralf</t>
  </si>
  <si>
    <t>TG Dörfle, Zell</t>
  </si>
  <si>
    <t>Hangst, Doris</t>
  </si>
  <si>
    <t>TS Schramberg</t>
  </si>
  <si>
    <t>Eichhorn, Stefan</t>
  </si>
  <si>
    <t>Lahr</t>
  </si>
  <si>
    <t>Meier, Johanna</t>
  </si>
  <si>
    <t>Dietrich, René</t>
  </si>
  <si>
    <t>Horstmann, Gerd</t>
  </si>
  <si>
    <t>Nordrach</t>
  </si>
  <si>
    <t>Lehmann, Monika</t>
  </si>
  <si>
    <t>LT Furtwangen</t>
  </si>
  <si>
    <t>Brinker, Dieter</t>
  </si>
  <si>
    <t>TV Stammheim</t>
  </si>
  <si>
    <t>Backeler, Franziska</t>
  </si>
  <si>
    <t>Ritter, Alisia</t>
  </si>
  <si>
    <t>Klinger, Gertrud</t>
  </si>
  <si>
    <t>Horstmann, Gertrud</t>
  </si>
  <si>
    <t>Glunk, Doris</t>
  </si>
  <si>
    <t>TV Wolfach</t>
  </si>
  <si>
    <t>Nopper, Sabine</t>
  </si>
  <si>
    <t>Konczak, Klaus</t>
  </si>
  <si>
    <t>Vital-Schule Ortenau</t>
  </si>
  <si>
    <t>Isenmann, Lucia</t>
  </si>
  <si>
    <t>Schoch, Beate</t>
  </si>
  <si>
    <t>Schuppert, Helmut</t>
  </si>
  <si>
    <t>Wetzel-Pohl, Bettina</t>
  </si>
  <si>
    <t>Klimek, Silke</t>
  </si>
  <si>
    <t>Isenmann, Ursula</t>
  </si>
  <si>
    <t>Maier, Roman</t>
  </si>
  <si>
    <t>Wieber, Regina</t>
  </si>
  <si>
    <t>TUS Ringsheim</t>
  </si>
  <si>
    <t>Schmider, Karl-Heinz</t>
  </si>
  <si>
    <t>Kopf, Karl-Friedrich</t>
  </si>
  <si>
    <t>Kopf, Vera</t>
  </si>
  <si>
    <t>Willmann, Hilde</t>
  </si>
  <si>
    <t>Harter, Sonja</t>
  </si>
  <si>
    <t>Wöltge, Marlies</t>
  </si>
  <si>
    <t>TUS  Rammersweier</t>
  </si>
  <si>
    <t>Bühler, Heidrun</t>
  </si>
  <si>
    <t>Schulze, Gudrun</t>
  </si>
  <si>
    <t>Nesser, Christina</t>
  </si>
  <si>
    <t>Grimm, Veronika</t>
  </si>
  <si>
    <t>Rietsche, Andrea</t>
  </si>
  <si>
    <t>Herm, Sabine</t>
  </si>
  <si>
    <t>Bross, Beate</t>
  </si>
  <si>
    <t>Meyer, Christian</t>
  </si>
  <si>
    <t>Sexauer, Sara</t>
  </si>
  <si>
    <t>Brandenkopfstrecke: 10 km, 700 hm</t>
  </si>
  <si>
    <t>Bachwegle: 6 km, 230 hm</t>
  </si>
  <si>
    <t>Jahrgang</t>
  </si>
  <si>
    <t>Klasse DM</t>
  </si>
  <si>
    <t>männl.</t>
  </si>
  <si>
    <t>weibl.</t>
  </si>
  <si>
    <t>M70</t>
  </si>
  <si>
    <t>W70</t>
  </si>
  <si>
    <t>Männer</t>
  </si>
  <si>
    <t>Frauen</t>
  </si>
  <si>
    <t>M65</t>
  </si>
  <si>
    <t>W65</t>
  </si>
  <si>
    <t>M60</t>
  </si>
  <si>
    <t>W60</t>
  </si>
  <si>
    <t>M55</t>
  </si>
  <si>
    <t>W55</t>
  </si>
  <si>
    <t>M50</t>
  </si>
  <si>
    <t>W50</t>
  </si>
  <si>
    <t>M45</t>
  </si>
  <si>
    <t>W45</t>
  </si>
  <si>
    <t>M40</t>
  </si>
  <si>
    <t>W40</t>
  </si>
  <si>
    <t>M35</t>
  </si>
  <si>
    <t>W35</t>
  </si>
  <si>
    <t>M30</t>
  </si>
  <si>
    <t>W30</t>
  </si>
  <si>
    <t>M_HK</t>
  </si>
  <si>
    <t>W_HK</t>
  </si>
  <si>
    <t>Junioren</t>
  </si>
  <si>
    <t>Junionrinnen</t>
  </si>
  <si>
    <t>M_Jugend A</t>
  </si>
  <si>
    <t>W_Jugend A</t>
  </si>
  <si>
    <t>M_Jugend B</t>
  </si>
  <si>
    <t>W_Jugend 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</si>
</sst>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5">
    <font>
      <sz val="10"/>
      <name val="Arial"/>
      <family val="0"/>
    </font>
    <font>
      <b/>
      <sz val="15"/>
      <color indexed="42"/>
      <name val="Arial"/>
      <family val="2"/>
    </font>
    <font>
      <b/>
      <sz val="15"/>
      <name val="Arial"/>
      <family val="2"/>
    </font>
    <font>
      <b/>
      <sz val="15"/>
      <color indexed="5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color indexed="58"/>
      <name val="Arial"/>
      <family val="2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" fontId="7" fillId="3" borderId="2" xfId="0" applyNumberFormat="1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21" fontId="11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21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/>
    </xf>
    <xf numFmtId="21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11" fillId="0" borderId="4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/>
      <protection/>
    </xf>
    <xf numFmtId="0" fontId="11" fillId="0" borderId="9" xfId="0" applyFont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11" fillId="0" borderId="9" xfId="0" applyFont="1" applyBorder="1" applyAlignment="1" applyProtection="1">
      <alignment/>
      <protection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1" xfId="0" applyFont="1" applyFill="1" applyBorder="1" applyAlignment="1" applyProtection="1">
      <alignment horizontal="center"/>
      <protection/>
    </xf>
    <xf numFmtId="0" fontId="14" fillId="3" borderId="11" xfId="0" applyFont="1" applyFill="1" applyBorder="1" applyAlignment="1" applyProtection="1">
      <alignment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left"/>
      <protection/>
    </xf>
    <xf numFmtId="21" fontId="14" fillId="3" borderId="11" xfId="0" applyNumberFormat="1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right"/>
      <protection/>
    </xf>
    <xf numFmtId="0" fontId="14" fillId="3" borderId="11" xfId="0" applyFont="1" applyFill="1" applyBorder="1" applyAlignment="1">
      <alignment horizontal="center"/>
    </xf>
    <xf numFmtId="164" fontId="14" fillId="3" borderId="11" xfId="0" applyNumberFormat="1" applyFont="1" applyFill="1" applyBorder="1" applyAlignment="1" applyProtection="1">
      <alignment/>
      <protection/>
    </xf>
    <xf numFmtId="21" fontId="14" fillId="3" borderId="12" xfId="0" applyNumberFormat="1" applyFont="1" applyFill="1" applyBorder="1" applyAlignment="1" applyProtection="1">
      <alignment/>
      <protection locked="0"/>
    </xf>
    <xf numFmtId="0" fontId="14" fillId="3" borderId="13" xfId="0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left"/>
      <protection/>
    </xf>
    <xf numFmtId="21" fontId="14" fillId="3" borderId="14" xfId="0" applyNumberFormat="1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right"/>
      <protection/>
    </xf>
    <xf numFmtId="0" fontId="14" fillId="3" borderId="14" xfId="0" applyFont="1" applyFill="1" applyBorder="1" applyAlignment="1">
      <alignment horizontal="center"/>
    </xf>
    <xf numFmtId="164" fontId="14" fillId="3" borderId="14" xfId="0" applyNumberFormat="1" applyFont="1" applyFill="1" applyBorder="1" applyAlignment="1" applyProtection="1">
      <alignment/>
      <protection/>
    </xf>
    <xf numFmtId="21" fontId="14" fillId="3" borderId="15" xfId="0" applyNumberFormat="1" applyFont="1" applyFill="1" applyBorder="1" applyAlignment="1" applyProtection="1">
      <alignment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0" fillId="0" borderId="9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7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6.28125" style="44" bestFit="1" customWidth="1"/>
    <col min="2" max="2" width="6.7109375" style="44" customWidth="1"/>
    <col min="3" max="3" width="18.7109375" style="8" bestFit="1" customWidth="1"/>
    <col min="4" max="4" width="5.7109375" style="44" hidden="1" customWidth="1"/>
    <col min="5" max="5" width="5.7109375" style="59" hidden="1" customWidth="1"/>
    <col min="6" max="6" width="20.7109375" style="59" bestFit="1" customWidth="1"/>
    <col min="7" max="7" width="31.57421875" style="8" bestFit="1" customWidth="1"/>
    <col min="8" max="8" width="7.00390625" style="44" hidden="1" customWidth="1"/>
    <col min="9" max="9" width="9.57421875" style="60" hidden="1" customWidth="1"/>
    <col min="10" max="10" width="13.8515625" style="60" hidden="1" customWidth="1"/>
    <col min="11" max="11" width="11.28125" style="48" hidden="1" customWidth="1"/>
    <col min="12" max="12" width="5.00390625" style="44" hidden="1" customWidth="1"/>
    <col min="13" max="13" width="7.8515625" style="7" hidden="1" customWidth="1"/>
    <col min="14" max="14" width="10.7109375" style="8" customWidth="1"/>
    <col min="15" max="15" width="6.7109375" style="8" hidden="1" customWidth="1"/>
    <col min="16" max="16" width="7.7109375" style="8" hidden="1" customWidth="1"/>
    <col min="17" max="17" width="8.57421875" style="8" hidden="1" customWidth="1"/>
    <col min="18" max="18" width="10.140625" style="8" customWidth="1"/>
    <col min="19" max="19" width="16.57421875" style="8" customWidth="1"/>
    <col min="20" max="16384" width="5.8515625" style="8" customWidth="1"/>
  </cols>
  <sheetData>
    <row r="1" spans="1:40" s="20" customFormat="1" ht="18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90"/>
      <c r="P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0" customFormat="1" ht="23.2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15" ht="0.75" customHeight="1" hidden="1">
      <c r="A3" s="91"/>
      <c r="B3" s="2"/>
      <c r="C3" s="3"/>
      <c r="D3" s="2"/>
      <c r="E3" s="4"/>
      <c r="F3" s="4"/>
      <c r="G3" s="3"/>
      <c r="H3" s="2"/>
      <c r="I3" s="5"/>
      <c r="J3" s="5"/>
      <c r="K3" s="6"/>
      <c r="L3" s="2"/>
      <c r="M3" s="92"/>
      <c r="N3" s="3"/>
      <c r="O3" s="93"/>
    </row>
    <row r="4" spans="1:42" s="22" customFormat="1" ht="14.25" customHeight="1">
      <c r="A4" s="9" t="s">
        <v>2</v>
      </c>
      <c r="B4" s="10" t="s">
        <v>3</v>
      </c>
      <c r="C4" s="11" t="s">
        <v>4</v>
      </c>
      <c r="D4" s="12" t="s">
        <v>5</v>
      </c>
      <c r="E4" s="10"/>
      <c r="F4" s="10" t="s">
        <v>6</v>
      </c>
      <c r="G4" s="12" t="s">
        <v>7</v>
      </c>
      <c r="H4" s="13" t="s">
        <v>3</v>
      </c>
      <c r="I4" s="12" t="s">
        <v>8</v>
      </c>
      <c r="J4" s="14" t="s">
        <v>9</v>
      </c>
      <c r="K4" s="12" t="s">
        <v>10</v>
      </c>
      <c r="L4" s="12" t="s">
        <v>11</v>
      </c>
      <c r="M4" s="15" t="s">
        <v>12</v>
      </c>
      <c r="N4" s="16" t="s">
        <v>8</v>
      </c>
      <c r="O4" s="94"/>
      <c r="P4" s="17">
        <v>1</v>
      </c>
      <c r="Q4" s="21" t="s">
        <v>91</v>
      </c>
      <c r="R4" s="1"/>
      <c r="S4" s="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18" customFormat="1" ht="13.5" customHeight="1">
      <c r="A5" s="62">
        <v>1</v>
      </c>
      <c r="B5" s="63">
        <v>308</v>
      </c>
      <c r="C5" s="64" t="s">
        <v>13</v>
      </c>
      <c r="D5" s="65"/>
      <c r="E5" s="66">
        <v>2</v>
      </c>
      <c r="F5" s="65" t="s">
        <v>14</v>
      </c>
      <c r="G5" s="67" t="str">
        <f aca="true" t="shared" si="0" ref="G5:G12">IF(E5=1,$Q$4,$Q$5)</f>
        <v>Bachwegle: 6 km, 230 hm</v>
      </c>
      <c r="H5" s="63"/>
      <c r="I5" s="68"/>
      <c r="J5" s="63"/>
      <c r="K5" s="69" t="e">
        <f>IF(E5=0,VLOOKUP($D5,$M$777:$O$852,2),VLOOKUP($D5,$M$777:$O$851,3))</f>
        <v>#N/A</v>
      </c>
      <c r="L5" s="70"/>
      <c r="M5" s="71"/>
      <c r="N5" s="72">
        <v>0.04027777777777778</v>
      </c>
      <c r="O5" s="93"/>
      <c r="P5" s="19">
        <v>2</v>
      </c>
      <c r="Q5" s="19" t="s">
        <v>92</v>
      </c>
      <c r="R5" s="17"/>
      <c r="S5" s="17"/>
      <c r="T5" s="17"/>
      <c r="U5" s="19"/>
      <c r="V5" s="19"/>
      <c r="W5" s="19"/>
      <c r="X5" s="19"/>
      <c r="Y5" s="19"/>
      <c r="Z5"/>
      <c r="AA5"/>
      <c r="AB5"/>
      <c r="AC5"/>
      <c r="AD5"/>
      <c r="AE5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s="18" customFormat="1" ht="13.5" customHeight="1">
      <c r="A6" s="62">
        <v>2</v>
      </c>
      <c r="B6" s="63">
        <v>282</v>
      </c>
      <c r="C6" s="64" t="s">
        <v>15</v>
      </c>
      <c r="D6" s="65"/>
      <c r="E6" s="66">
        <v>2</v>
      </c>
      <c r="F6" s="65" t="s">
        <v>16</v>
      </c>
      <c r="G6" s="67" t="str">
        <f t="shared" si="0"/>
        <v>Bachwegle: 6 km, 230 hm</v>
      </c>
      <c r="H6" s="63"/>
      <c r="I6" s="68"/>
      <c r="J6" s="63"/>
      <c r="K6" s="69"/>
      <c r="L6" s="70"/>
      <c r="M6" s="71"/>
      <c r="N6" s="72">
        <v>0.044444444444444446</v>
      </c>
      <c r="O6" s="95"/>
      <c r="P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8" customFormat="1" ht="13.5" customHeight="1">
      <c r="A7" s="62">
        <v>3</v>
      </c>
      <c r="B7" s="63">
        <v>301</v>
      </c>
      <c r="C7" s="64" t="s">
        <v>17</v>
      </c>
      <c r="D7" s="65"/>
      <c r="E7" s="66">
        <v>2</v>
      </c>
      <c r="F7" s="65" t="s">
        <v>18</v>
      </c>
      <c r="G7" s="67" t="str">
        <f t="shared" si="0"/>
        <v>Bachwegle: 6 km, 230 hm</v>
      </c>
      <c r="H7" s="63"/>
      <c r="I7" s="68"/>
      <c r="J7" s="63"/>
      <c r="K7" s="69" t="e">
        <f aca="true" t="shared" si="1" ref="K7:K12">IF(E7=0,VLOOKUP($D7,$M$777:$O$852,2),VLOOKUP($D7,$M$777:$O$851,3))</f>
        <v>#N/A</v>
      </c>
      <c r="L7" s="70"/>
      <c r="M7" s="71"/>
      <c r="N7" s="72">
        <v>0.044444444444444446</v>
      </c>
      <c r="O7" s="95"/>
      <c r="P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18" customFormat="1" ht="13.5" customHeight="1">
      <c r="A8" s="62">
        <v>4</v>
      </c>
      <c r="B8" s="63">
        <v>305</v>
      </c>
      <c r="C8" s="64" t="s">
        <v>19</v>
      </c>
      <c r="D8" s="65"/>
      <c r="E8" s="66">
        <v>2</v>
      </c>
      <c r="F8" s="65" t="s">
        <v>20</v>
      </c>
      <c r="G8" s="67" t="str">
        <f t="shared" si="0"/>
        <v>Bachwegle: 6 km, 230 hm</v>
      </c>
      <c r="H8" s="63"/>
      <c r="I8" s="68"/>
      <c r="J8" s="63"/>
      <c r="K8" s="69" t="e">
        <f t="shared" si="1"/>
        <v>#N/A</v>
      </c>
      <c r="L8" s="70"/>
      <c r="M8" s="71"/>
      <c r="N8" s="72">
        <v>0.044444444444444446</v>
      </c>
      <c r="O8" s="95"/>
      <c r="P8" s="21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s="18" customFormat="1" ht="13.5" customHeight="1">
      <c r="A9" s="62">
        <v>5</v>
      </c>
      <c r="B9" s="63">
        <v>321</v>
      </c>
      <c r="C9" s="64" t="s">
        <v>21</v>
      </c>
      <c r="D9" s="65"/>
      <c r="E9" s="66">
        <v>2</v>
      </c>
      <c r="F9" s="65" t="s">
        <v>22</v>
      </c>
      <c r="G9" s="67" t="str">
        <f t="shared" si="0"/>
        <v>Bachwegle: 6 km, 230 hm</v>
      </c>
      <c r="H9" s="63"/>
      <c r="I9" s="68"/>
      <c r="J9" s="63"/>
      <c r="K9" s="69" t="e">
        <f t="shared" si="1"/>
        <v>#N/A</v>
      </c>
      <c r="L9" s="70"/>
      <c r="M9" s="71"/>
      <c r="N9" s="72">
        <v>0.044444444444444446</v>
      </c>
      <c r="O9" s="95"/>
      <c r="P9" s="21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s="18" customFormat="1" ht="13.5" customHeight="1">
      <c r="A10" s="62">
        <v>6</v>
      </c>
      <c r="B10" s="63">
        <v>329</v>
      </c>
      <c r="C10" s="64" t="s">
        <v>23</v>
      </c>
      <c r="D10" s="65"/>
      <c r="E10" s="66">
        <v>2</v>
      </c>
      <c r="F10" s="65" t="s">
        <v>24</v>
      </c>
      <c r="G10" s="67" t="str">
        <f t="shared" si="0"/>
        <v>Bachwegle: 6 km, 230 hm</v>
      </c>
      <c r="H10" s="63"/>
      <c r="I10" s="68"/>
      <c r="J10" s="63"/>
      <c r="K10" s="69" t="e">
        <f t="shared" si="1"/>
        <v>#N/A</v>
      </c>
      <c r="L10" s="70"/>
      <c r="M10" s="71"/>
      <c r="N10" s="72">
        <v>0.044444444444444446</v>
      </c>
      <c r="O10" s="95"/>
      <c r="P10" s="2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s="18" customFormat="1" ht="13.5" customHeight="1">
      <c r="A11" s="62">
        <v>7</v>
      </c>
      <c r="B11" s="63">
        <v>328</v>
      </c>
      <c r="C11" s="64" t="s">
        <v>25</v>
      </c>
      <c r="D11" s="65"/>
      <c r="E11" s="66">
        <v>2</v>
      </c>
      <c r="F11" s="65" t="s">
        <v>26</v>
      </c>
      <c r="G11" s="67" t="str">
        <f t="shared" si="0"/>
        <v>Bachwegle: 6 km, 230 hm</v>
      </c>
      <c r="H11" s="63"/>
      <c r="I11" s="68"/>
      <c r="J11" s="63"/>
      <c r="K11" s="69" t="e">
        <f t="shared" si="1"/>
        <v>#N/A</v>
      </c>
      <c r="L11" s="70"/>
      <c r="M11" s="71"/>
      <c r="N11" s="72">
        <v>0.044444444444444446</v>
      </c>
      <c r="O11" s="95"/>
      <c r="P11" s="21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s="18" customFormat="1" ht="13.5" customHeight="1">
      <c r="A12" s="62">
        <v>8</v>
      </c>
      <c r="B12" s="63">
        <v>309</v>
      </c>
      <c r="C12" s="64" t="s">
        <v>27</v>
      </c>
      <c r="D12" s="65"/>
      <c r="E12" s="66">
        <v>2</v>
      </c>
      <c r="F12" s="65" t="s">
        <v>28</v>
      </c>
      <c r="G12" s="67" t="str">
        <f t="shared" si="0"/>
        <v>Bachwegle: 6 km, 230 hm</v>
      </c>
      <c r="H12" s="63"/>
      <c r="I12" s="68"/>
      <c r="J12" s="63"/>
      <c r="K12" s="69" t="e">
        <f t="shared" si="1"/>
        <v>#N/A</v>
      </c>
      <c r="L12" s="70"/>
      <c r="M12" s="71"/>
      <c r="N12" s="72">
        <v>0.049305555555555554</v>
      </c>
      <c r="O12" s="95"/>
      <c r="P12" s="21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s="18" customFormat="1" ht="13.5" customHeight="1">
      <c r="A13" s="62"/>
      <c r="B13" s="63"/>
      <c r="C13" s="64"/>
      <c r="D13" s="65"/>
      <c r="E13" s="66"/>
      <c r="F13" s="65"/>
      <c r="G13" s="67"/>
      <c r="H13" s="63"/>
      <c r="I13" s="68"/>
      <c r="J13" s="63"/>
      <c r="K13" s="69"/>
      <c r="L13" s="70"/>
      <c r="M13" s="71"/>
      <c r="N13" s="72"/>
      <c r="O13" s="95"/>
      <c r="P13" s="2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s="18" customFormat="1" ht="13.5" customHeight="1">
      <c r="A14" s="62"/>
      <c r="B14" s="63"/>
      <c r="C14" s="64"/>
      <c r="D14" s="65"/>
      <c r="E14" s="66"/>
      <c r="F14" s="65"/>
      <c r="G14" s="67"/>
      <c r="H14" s="63"/>
      <c r="I14" s="68"/>
      <c r="J14" s="63"/>
      <c r="K14" s="69"/>
      <c r="L14" s="70"/>
      <c r="M14" s="71"/>
      <c r="N14" s="72"/>
      <c r="O14" s="95"/>
      <c r="P14" s="2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s="18" customFormat="1" ht="13.5" customHeight="1">
      <c r="A15" s="62">
        <v>9</v>
      </c>
      <c r="B15" s="63">
        <v>283</v>
      </c>
      <c r="C15" s="64" t="s">
        <v>29</v>
      </c>
      <c r="D15" s="65"/>
      <c r="E15" s="66">
        <v>1</v>
      </c>
      <c r="F15" s="65" t="s">
        <v>30</v>
      </c>
      <c r="G15" s="67" t="str">
        <f aca="true" t="shared" si="2" ref="G15:G60">IF(E15=1,$Q$4,$Q$5)</f>
        <v>Brandenkopfstrecke: 10 km, 700 hm</v>
      </c>
      <c r="H15" s="63"/>
      <c r="I15" s="68"/>
      <c r="J15" s="63"/>
      <c r="K15" s="69" t="e">
        <f aca="true" t="shared" si="3" ref="K15:K67">IF(E15=0,VLOOKUP($D15,$M$777:$O$852,2),VLOOKUP($D15,$M$777:$O$851,3))</f>
        <v>#N/A</v>
      </c>
      <c r="L15" s="70"/>
      <c r="M15" s="71"/>
      <c r="N15" s="72">
        <v>0.05185185185185185</v>
      </c>
      <c r="O15" s="95"/>
      <c r="P15" s="21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s="18" customFormat="1" ht="13.5" customHeight="1">
      <c r="A16" s="62">
        <v>10</v>
      </c>
      <c r="B16" s="63">
        <v>284</v>
      </c>
      <c r="C16" s="64" t="s">
        <v>31</v>
      </c>
      <c r="D16" s="65"/>
      <c r="E16" s="66">
        <v>1</v>
      </c>
      <c r="F16" s="65" t="s">
        <v>32</v>
      </c>
      <c r="G16" s="67" t="str">
        <f t="shared" si="2"/>
        <v>Brandenkopfstrecke: 10 km, 700 hm</v>
      </c>
      <c r="H16" s="63"/>
      <c r="I16" s="68"/>
      <c r="J16" s="63"/>
      <c r="K16" s="69" t="e">
        <f t="shared" si="3"/>
        <v>#N/A</v>
      </c>
      <c r="L16" s="70"/>
      <c r="M16" s="71"/>
      <c r="N16" s="72">
        <v>0.05185185185185185</v>
      </c>
      <c r="O16" s="95"/>
      <c r="P16" s="2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18" customFormat="1" ht="13.5" customHeight="1">
      <c r="A17" s="62">
        <v>11</v>
      </c>
      <c r="B17" s="63">
        <v>299</v>
      </c>
      <c r="C17" s="64" t="s">
        <v>33</v>
      </c>
      <c r="D17" s="65"/>
      <c r="E17" s="66">
        <v>1</v>
      </c>
      <c r="F17" s="65" t="s">
        <v>34</v>
      </c>
      <c r="G17" s="67" t="str">
        <f t="shared" si="2"/>
        <v>Brandenkopfstrecke: 10 km, 700 hm</v>
      </c>
      <c r="H17" s="63"/>
      <c r="I17" s="68"/>
      <c r="J17" s="63"/>
      <c r="K17" s="69" t="e">
        <f t="shared" si="3"/>
        <v>#N/A</v>
      </c>
      <c r="L17" s="70"/>
      <c r="M17" s="71"/>
      <c r="N17" s="72">
        <v>0.056574074074074075</v>
      </c>
      <c r="O17" s="95"/>
      <c r="P17" s="2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18" customFormat="1" ht="13.5" customHeight="1">
      <c r="A18" s="62">
        <v>12</v>
      </c>
      <c r="B18" s="63">
        <v>296</v>
      </c>
      <c r="C18" s="64" t="s">
        <v>35</v>
      </c>
      <c r="D18" s="65"/>
      <c r="E18" s="66">
        <v>1</v>
      </c>
      <c r="F18" s="65" t="s">
        <v>14</v>
      </c>
      <c r="G18" s="67" t="str">
        <f t="shared" si="2"/>
        <v>Brandenkopfstrecke: 10 km, 700 hm</v>
      </c>
      <c r="H18" s="63"/>
      <c r="I18" s="68"/>
      <c r="J18" s="63"/>
      <c r="K18" s="69" t="e">
        <f t="shared" si="3"/>
        <v>#N/A</v>
      </c>
      <c r="L18" s="70"/>
      <c r="M18" s="71"/>
      <c r="N18" s="72">
        <v>0.06104166666666666</v>
      </c>
      <c r="O18" s="95"/>
      <c r="P18" s="2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18" customFormat="1" ht="13.5" customHeight="1">
      <c r="A19" s="62">
        <v>13</v>
      </c>
      <c r="B19" s="63">
        <v>297</v>
      </c>
      <c r="C19" s="64" t="s">
        <v>36</v>
      </c>
      <c r="D19" s="65"/>
      <c r="E19" s="66">
        <v>1</v>
      </c>
      <c r="F19" s="65" t="s">
        <v>37</v>
      </c>
      <c r="G19" s="67" t="str">
        <f t="shared" si="2"/>
        <v>Brandenkopfstrecke: 10 km, 700 hm</v>
      </c>
      <c r="H19" s="63"/>
      <c r="I19" s="68"/>
      <c r="J19" s="63"/>
      <c r="K19" s="69" t="e">
        <f t="shared" si="3"/>
        <v>#N/A</v>
      </c>
      <c r="L19" s="70"/>
      <c r="M19" s="71"/>
      <c r="N19" s="72">
        <v>0.06138888888888889</v>
      </c>
      <c r="O19" s="95"/>
      <c r="P19" s="21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18" customFormat="1" ht="13.5" customHeight="1">
      <c r="A20" s="62">
        <v>14</v>
      </c>
      <c r="B20" s="63">
        <v>331</v>
      </c>
      <c r="C20" s="64" t="s">
        <v>38</v>
      </c>
      <c r="D20" s="65"/>
      <c r="E20" s="66">
        <v>1</v>
      </c>
      <c r="F20" s="65" t="s">
        <v>39</v>
      </c>
      <c r="G20" s="67" t="str">
        <f t="shared" si="2"/>
        <v>Brandenkopfstrecke: 10 km, 700 hm</v>
      </c>
      <c r="H20" s="63"/>
      <c r="I20" s="68"/>
      <c r="J20" s="63"/>
      <c r="K20" s="69" t="e">
        <f t="shared" si="3"/>
        <v>#N/A</v>
      </c>
      <c r="L20" s="70"/>
      <c r="M20" s="71"/>
      <c r="N20" s="72">
        <v>0.06282407407407407</v>
      </c>
      <c r="O20" s="95"/>
      <c r="P20" s="21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18" customFormat="1" ht="13.5" customHeight="1">
      <c r="A21" s="62">
        <v>15</v>
      </c>
      <c r="B21" s="63">
        <v>332</v>
      </c>
      <c r="C21" s="64" t="s">
        <v>40</v>
      </c>
      <c r="D21" s="65"/>
      <c r="E21" s="66">
        <v>1</v>
      </c>
      <c r="F21" s="65" t="s">
        <v>39</v>
      </c>
      <c r="G21" s="67" t="str">
        <f t="shared" si="2"/>
        <v>Brandenkopfstrecke: 10 km, 700 hm</v>
      </c>
      <c r="H21" s="63"/>
      <c r="I21" s="68"/>
      <c r="J21" s="63"/>
      <c r="K21" s="69" t="e">
        <f t="shared" si="3"/>
        <v>#N/A</v>
      </c>
      <c r="L21" s="70"/>
      <c r="M21" s="71"/>
      <c r="N21" s="72">
        <v>0.06283564814814814</v>
      </c>
      <c r="O21" s="95"/>
      <c r="P21" s="2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8" customFormat="1" ht="13.5" customHeight="1">
      <c r="A22" s="62">
        <v>16</v>
      </c>
      <c r="B22" s="63">
        <v>290</v>
      </c>
      <c r="C22" s="64" t="s">
        <v>41</v>
      </c>
      <c r="D22" s="65"/>
      <c r="E22" s="66">
        <v>1</v>
      </c>
      <c r="F22" s="65" t="s">
        <v>42</v>
      </c>
      <c r="G22" s="67" t="str">
        <f t="shared" si="2"/>
        <v>Brandenkopfstrecke: 10 km, 700 hm</v>
      </c>
      <c r="H22" s="63"/>
      <c r="I22" s="68"/>
      <c r="J22" s="63"/>
      <c r="K22" s="69" t="e">
        <f t="shared" si="3"/>
        <v>#N/A</v>
      </c>
      <c r="L22" s="70"/>
      <c r="M22" s="71"/>
      <c r="N22" s="72">
        <v>0.06296296296296296</v>
      </c>
      <c r="O22" s="95"/>
      <c r="P22" s="21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18" customFormat="1" ht="13.5" customHeight="1">
      <c r="A23" s="62">
        <v>17</v>
      </c>
      <c r="B23" s="63">
        <v>316</v>
      </c>
      <c r="C23" s="64" t="s">
        <v>43</v>
      </c>
      <c r="D23" s="65"/>
      <c r="E23" s="66">
        <v>1</v>
      </c>
      <c r="F23" s="65" t="s">
        <v>44</v>
      </c>
      <c r="G23" s="67" t="str">
        <f t="shared" si="2"/>
        <v>Brandenkopfstrecke: 10 km, 700 hm</v>
      </c>
      <c r="H23" s="63"/>
      <c r="I23" s="68"/>
      <c r="J23" s="63"/>
      <c r="K23" s="69" t="e">
        <f t="shared" si="3"/>
        <v>#N/A</v>
      </c>
      <c r="L23" s="70"/>
      <c r="M23" s="71"/>
      <c r="N23" s="72">
        <v>0.06321759259259259</v>
      </c>
      <c r="O23" s="95"/>
      <c r="P23" s="2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18" customFormat="1" ht="13.5" customHeight="1">
      <c r="A24" s="62">
        <v>18</v>
      </c>
      <c r="B24" s="63">
        <v>322</v>
      </c>
      <c r="C24" s="64" t="s">
        <v>45</v>
      </c>
      <c r="D24" s="65"/>
      <c r="E24" s="66">
        <v>1</v>
      </c>
      <c r="F24" s="65" t="s">
        <v>46</v>
      </c>
      <c r="G24" s="67" t="str">
        <f t="shared" si="2"/>
        <v>Brandenkopfstrecke: 10 km, 700 hm</v>
      </c>
      <c r="H24" s="63"/>
      <c r="I24" s="68"/>
      <c r="J24" s="63"/>
      <c r="K24" s="69" t="e">
        <f t="shared" si="3"/>
        <v>#N/A</v>
      </c>
      <c r="L24" s="70"/>
      <c r="M24" s="71"/>
      <c r="N24" s="72">
        <v>0.06324074074074075</v>
      </c>
      <c r="O24" s="95"/>
      <c r="P24" s="21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18" customFormat="1" ht="13.5" customHeight="1">
      <c r="A25" s="62">
        <v>19</v>
      </c>
      <c r="B25" s="63">
        <v>281</v>
      </c>
      <c r="C25" s="64" t="s">
        <v>47</v>
      </c>
      <c r="D25" s="65"/>
      <c r="E25" s="66">
        <v>1</v>
      </c>
      <c r="F25" s="65" t="s">
        <v>48</v>
      </c>
      <c r="G25" s="67" t="str">
        <f t="shared" si="2"/>
        <v>Brandenkopfstrecke: 10 km, 700 hm</v>
      </c>
      <c r="H25" s="63"/>
      <c r="I25" s="68"/>
      <c r="J25" s="63"/>
      <c r="K25" s="69" t="e">
        <f t="shared" si="3"/>
        <v>#N/A</v>
      </c>
      <c r="L25" s="70"/>
      <c r="M25" s="71"/>
      <c r="N25" s="72">
        <v>0.0633449074074074</v>
      </c>
      <c r="O25" s="95"/>
      <c r="P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18" customFormat="1" ht="13.5" customHeight="1">
      <c r="A26" s="62">
        <v>20</v>
      </c>
      <c r="B26" s="63">
        <v>289</v>
      </c>
      <c r="C26" s="64" t="s">
        <v>49</v>
      </c>
      <c r="D26" s="65"/>
      <c r="E26" s="66">
        <v>1</v>
      </c>
      <c r="F26" s="65" t="s">
        <v>42</v>
      </c>
      <c r="G26" s="67" t="str">
        <f t="shared" si="2"/>
        <v>Brandenkopfstrecke: 10 km, 700 hm</v>
      </c>
      <c r="H26" s="63"/>
      <c r="I26" s="68"/>
      <c r="J26" s="63"/>
      <c r="K26" s="69" t="e">
        <f t="shared" si="3"/>
        <v>#N/A</v>
      </c>
      <c r="L26" s="70"/>
      <c r="M26" s="71"/>
      <c r="N26" s="72">
        <v>0.06496527777777777</v>
      </c>
      <c r="O26" s="95"/>
      <c r="P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18" customFormat="1" ht="13.5" customHeight="1">
      <c r="A27" s="62">
        <v>21</v>
      </c>
      <c r="B27" s="63">
        <v>295</v>
      </c>
      <c r="C27" s="64" t="s">
        <v>50</v>
      </c>
      <c r="D27" s="65"/>
      <c r="E27" s="66">
        <v>1</v>
      </c>
      <c r="F27" s="65" t="s">
        <v>14</v>
      </c>
      <c r="G27" s="67" t="str">
        <f t="shared" si="2"/>
        <v>Brandenkopfstrecke: 10 km, 700 hm</v>
      </c>
      <c r="H27" s="63"/>
      <c r="I27" s="68"/>
      <c r="J27" s="63"/>
      <c r="K27" s="69" t="e">
        <f t="shared" si="3"/>
        <v>#N/A</v>
      </c>
      <c r="L27" s="70"/>
      <c r="M27" s="71"/>
      <c r="N27" s="72">
        <v>0.06496527777777777</v>
      </c>
      <c r="O27" s="95"/>
      <c r="P27" s="2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18" customFormat="1" ht="13.5" customHeight="1">
      <c r="A28" s="62">
        <v>22</v>
      </c>
      <c r="B28" s="63">
        <v>292</v>
      </c>
      <c r="C28" s="64" t="s">
        <v>51</v>
      </c>
      <c r="D28" s="65"/>
      <c r="E28" s="66">
        <v>1</v>
      </c>
      <c r="F28" s="65" t="s">
        <v>52</v>
      </c>
      <c r="G28" s="67" t="str">
        <f t="shared" si="2"/>
        <v>Brandenkopfstrecke: 10 km, 700 hm</v>
      </c>
      <c r="H28" s="63"/>
      <c r="I28" s="68"/>
      <c r="J28" s="63"/>
      <c r="K28" s="69" t="e">
        <f t="shared" si="3"/>
        <v>#N/A</v>
      </c>
      <c r="L28" s="70"/>
      <c r="M28" s="71"/>
      <c r="N28" s="72">
        <v>0.06634259259259259</v>
      </c>
      <c r="O28" s="95"/>
      <c r="P28" s="2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18" customFormat="1" ht="13.5" customHeight="1">
      <c r="A29" s="62">
        <v>23</v>
      </c>
      <c r="B29" s="63">
        <v>320</v>
      </c>
      <c r="C29" s="64" t="s">
        <v>53</v>
      </c>
      <c r="D29" s="65"/>
      <c r="E29" s="66">
        <v>1</v>
      </c>
      <c r="F29" s="65" t="s">
        <v>54</v>
      </c>
      <c r="G29" s="67" t="str">
        <f t="shared" si="2"/>
        <v>Brandenkopfstrecke: 10 km, 700 hm</v>
      </c>
      <c r="H29" s="63"/>
      <c r="I29" s="68"/>
      <c r="J29" s="63"/>
      <c r="K29" s="69" t="e">
        <f t="shared" si="3"/>
        <v>#N/A</v>
      </c>
      <c r="L29" s="70"/>
      <c r="M29" s="71"/>
      <c r="N29" s="72">
        <v>0.06644675925925926</v>
      </c>
      <c r="O29" s="95"/>
      <c r="P29" s="21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18" customFormat="1" ht="13.5" customHeight="1">
      <c r="A30" s="62">
        <v>24</v>
      </c>
      <c r="B30" s="63">
        <v>280</v>
      </c>
      <c r="C30" s="64" t="s">
        <v>55</v>
      </c>
      <c r="D30" s="65">
        <v>58</v>
      </c>
      <c r="E30" s="66">
        <v>1</v>
      </c>
      <c r="F30" s="65" t="s">
        <v>56</v>
      </c>
      <c r="G30" s="67" t="str">
        <f t="shared" si="2"/>
        <v>Brandenkopfstrecke: 10 km, 700 hm</v>
      </c>
      <c r="H30" s="63"/>
      <c r="I30" s="68"/>
      <c r="J30" s="63"/>
      <c r="K30" s="69" t="str">
        <f t="shared" si="3"/>
        <v>W45</v>
      </c>
      <c r="L30" s="70"/>
      <c r="M30" s="71"/>
      <c r="N30" s="72">
        <v>0.0666550925925926</v>
      </c>
      <c r="O30" s="95"/>
      <c r="P30" s="2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18" customFormat="1" ht="13.5" customHeight="1">
      <c r="A31" s="62">
        <v>25</v>
      </c>
      <c r="B31" s="63">
        <v>333</v>
      </c>
      <c r="C31" s="64" t="s">
        <v>57</v>
      </c>
      <c r="D31" s="65"/>
      <c r="E31" s="66">
        <v>1</v>
      </c>
      <c r="F31" s="65"/>
      <c r="G31" s="67" t="str">
        <f t="shared" si="2"/>
        <v>Brandenkopfstrecke: 10 km, 700 hm</v>
      </c>
      <c r="H31" s="63"/>
      <c r="I31" s="68"/>
      <c r="J31" s="63"/>
      <c r="K31" s="69" t="e">
        <f t="shared" si="3"/>
        <v>#N/A</v>
      </c>
      <c r="L31" s="70"/>
      <c r="M31" s="71"/>
      <c r="N31" s="72">
        <v>0.0680324074074074</v>
      </c>
      <c r="O31" s="95"/>
      <c r="P31" s="2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18" customFormat="1" ht="13.5" customHeight="1">
      <c r="A32" s="62">
        <v>26</v>
      </c>
      <c r="B32" s="63">
        <v>293</v>
      </c>
      <c r="C32" s="64" t="s">
        <v>58</v>
      </c>
      <c r="D32" s="65"/>
      <c r="E32" s="66">
        <v>1</v>
      </c>
      <c r="F32" s="65" t="s">
        <v>42</v>
      </c>
      <c r="G32" s="67" t="str">
        <f t="shared" si="2"/>
        <v>Brandenkopfstrecke: 10 km, 700 hm</v>
      </c>
      <c r="H32" s="63"/>
      <c r="I32" s="68"/>
      <c r="J32" s="63"/>
      <c r="K32" s="69" t="e">
        <f t="shared" si="3"/>
        <v>#N/A</v>
      </c>
      <c r="L32" s="70"/>
      <c r="M32" s="71"/>
      <c r="N32" s="72">
        <v>0.06855324074074075</v>
      </c>
      <c r="O32" s="95"/>
      <c r="P32" s="21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18" customFormat="1" ht="13.5" customHeight="1">
      <c r="A33" s="62">
        <v>27</v>
      </c>
      <c r="B33" s="63">
        <v>294</v>
      </c>
      <c r="C33" s="64" t="s">
        <v>59</v>
      </c>
      <c r="D33" s="65"/>
      <c r="E33" s="66">
        <v>1</v>
      </c>
      <c r="F33" s="65" t="s">
        <v>42</v>
      </c>
      <c r="G33" s="67" t="str">
        <f t="shared" si="2"/>
        <v>Brandenkopfstrecke: 10 km, 700 hm</v>
      </c>
      <c r="H33" s="63"/>
      <c r="I33" s="68"/>
      <c r="J33" s="63"/>
      <c r="K33" s="69" t="e">
        <f t="shared" si="3"/>
        <v>#N/A</v>
      </c>
      <c r="L33" s="70"/>
      <c r="M33" s="71"/>
      <c r="N33" s="72">
        <v>0.06908564814814815</v>
      </c>
      <c r="O33" s="95"/>
      <c r="P33" s="2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18" customFormat="1" ht="13.5" customHeight="1">
      <c r="A34" s="62">
        <v>28</v>
      </c>
      <c r="B34" s="63">
        <v>291</v>
      </c>
      <c r="C34" s="64" t="s">
        <v>60</v>
      </c>
      <c r="D34" s="65"/>
      <c r="E34" s="66">
        <v>1</v>
      </c>
      <c r="F34" s="65" t="s">
        <v>52</v>
      </c>
      <c r="G34" s="67" t="str">
        <f t="shared" si="2"/>
        <v>Brandenkopfstrecke: 10 km, 700 hm</v>
      </c>
      <c r="H34" s="63"/>
      <c r="I34" s="68"/>
      <c r="J34" s="63"/>
      <c r="K34" s="69" t="e">
        <f t="shared" si="3"/>
        <v>#N/A</v>
      </c>
      <c r="L34" s="70"/>
      <c r="M34" s="71"/>
      <c r="N34" s="72">
        <v>0.06944444444444443</v>
      </c>
      <c r="O34" s="95"/>
      <c r="P34" s="21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18" customFormat="1" ht="13.5" customHeight="1">
      <c r="A35" s="62">
        <v>29</v>
      </c>
      <c r="B35" s="63">
        <v>326</v>
      </c>
      <c r="C35" s="64" t="s">
        <v>61</v>
      </c>
      <c r="D35" s="65"/>
      <c r="E35" s="66">
        <v>1</v>
      </c>
      <c r="F35" s="65" t="s">
        <v>62</v>
      </c>
      <c r="G35" s="67" t="str">
        <f t="shared" si="2"/>
        <v>Brandenkopfstrecke: 10 km, 700 hm</v>
      </c>
      <c r="H35" s="63"/>
      <c r="I35" s="68"/>
      <c r="J35" s="63"/>
      <c r="K35" s="69" t="e">
        <f t="shared" si="3"/>
        <v>#N/A</v>
      </c>
      <c r="L35" s="70"/>
      <c r="M35" s="71"/>
      <c r="N35" s="72">
        <v>0.07078703703703704</v>
      </c>
      <c r="O35" s="95"/>
      <c r="P35" s="2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18" customFormat="1" ht="13.5" customHeight="1">
      <c r="A36" s="62">
        <v>30</v>
      </c>
      <c r="B36" s="63">
        <v>323</v>
      </c>
      <c r="C36" s="64" t="s">
        <v>63</v>
      </c>
      <c r="D36" s="65"/>
      <c r="E36" s="66">
        <v>1</v>
      </c>
      <c r="F36" s="65" t="s">
        <v>62</v>
      </c>
      <c r="G36" s="67" t="str">
        <f t="shared" si="2"/>
        <v>Brandenkopfstrecke: 10 km, 700 hm</v>
      </c>
      <c r="H36" s="63"/>
      <c r="I36" s="68"/>
      <c r="J36" s="63"/>
      <c r="K36" s="69" t="e">
        <f t="shared" si="3"/>
        <v>#N/A</v>
      </c>
      <c r="L36" s="70"/>
      <c r="M36" s="71"/>
      <c r="N36" s="72">
        <v>0.07081018518518518</v>
      </c>
      <c r="O36" s="95"/>
      <c r="P36" s="2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18" customFormat="1" ht="13.5" customHeight="1">
      <c r="A37" s="62">
        <v>31</v>
      </c>
      <c r="B37" s="63">
        <v>327</v>
      </c>
      <c r="C37" s="64" t="s">
        <v>64</v>
      </c>
      <c r="D37" s="65"/>
      <c r="E37" s="66">
        <v>1</v>
      </c>
      <c r="F37" s="65" t="s">
        <v>65</v>
      </c>
      <c r="G37" s="67" t="str">
        <f t="shared" si="2"/>
        <v>Brandenkopfstrecke: 10 km, 700 hm</v>
      </c>
      <c r="H37" s="63"/>
      <c r="I37" s="68"/>
      <c r="J37" s="63"/>
      <c r="K37" s="69" t="e">
        <f t="shared" si="3"/>
        <v>#N/A</v>
      </c>
      <c r="L37" s="70"/>
      <c r="M37" s="71"/>
      <c r="N37" s="72">
        <v>0.07092592592592593</v>
      </c>
      <c r="O37" s="95"/>
      <c r="P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18" customFormat="1" ht="13.5" customHeight="1">
      <c r="A38" s="62">
        <v>32</v>
      </c>
      <c r="B38" s="63">
        <v>300</v>
      </c>
      <c r="C38" s="64" t="s">
        <v>66</v>
      </c>
      <c r="D38" s="65"/>
      <c r="E38" s="66">
        <v>1</v>
      </c>
      <c r="F38" s="65" t="s">
        <v>34</v>
      </c>
      <c r="G38" s="67" t="str">
        <f t="shared" si="2"/>
        <v>Brandenkopfstrecke: 10 km, 700 hm</v>
      </c>
      <c r="H38" s="63"/>
      <c r="I38" s="68"/>
      <c r="J38" s="63"/>
      <c r="K38" s="69" t="e">
        <f t="shared" si="3"/>
        <v>#N/A</v>
      </c>
      <c r="L38" s="70"/>
      <c r="M38" s="71"/>
      <c r="N38" s="72">
        <v>0.07270833333333333</v>
      </c>
      <c r="O38" s="95"/>
      <c r="P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s="18" customFormat="1" ht="13.5" customHeight="1">
      <c r="A39" s="62">
        <v>33</v>
      </c>
      <c r="B39" s="63">
        <v>298</v>
      </c>
      <c r="C39" s="64" t="s">
        <v>67</v>
      </c>
      <c r="D39" s="65"/>
      <c r="E39" s="66">
        <v>1</v>
      </c>
      <c r="F39" s="65" t="s">
        <v>37</v>
      </c>
      <c r="G39" s="67" t="str">
        <f t="shared" si="2"/>
        <v>Brandenkopfstrecke: 10 km, 700 hm</v>
      </c>
      <c r="H39" s="63"/>
      <c r="I39" s="68"/>
      <c r="J39" s="63"/>
      <c r="K39" s="69" t="e">
        <f t="shared" si="3"/>
        <v>#N/A</v>
      </c>
      <c r="L39" s="70"/>
      <c r="M39" s="71"/>
      <c r="N39" s="72">
        <v>0.07271990740740741</v>
      </c>
      <c r="O39" s="95"/>
      <c r="P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s="18" customFormat="1" ht="13.5" customHeight="1">
      <c r="A40" s="62">
        <v>34</v>
      </c>
      <c r="B40" s="63">
        <v>318</v>
      </c>
      <c r="C40" s="64" t="s">
        <v>68</v>
      </c>
      <c r="D40" s="65"/>
      <c r="E40" s="66">
        <v>1</v>
      </c>
      <c r="F40" s="65" t="s">
        <v>65</v>
      </c>
      <c r="G40" s="67" t="str">
        <f t="shared" si="2"/>
        <v>Brandenkopfstrecke: 10 km, 700 hm</v>
      </c>
      <c r="H40" s="63"/>
      <c r="I40" s="68"/>
      <c r="J40" s="63"/>
      <c r="K40" s="69" t="e">
        <f t="shared" si="3"/>
        <v>#N/A</v>
      </c>
      <c r="L40" s="70"/>
      <c r="M40" s="71"/>
      <c r="N40" s="72">
        <v>0.07421296296296297</v>
      </c>
      <c r="O40" s="95"/>
      <c r="P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s="18" customFormat="1" ht="13.5" customHeight="1">
      <c r="A41" s="62">
        <v>35</v>
      </c>
      <c r="B41" s="63">
        <v>319</v>
      </c>
      <c r="C41" s="64" t="s">
        <v>69</v>
      </c>
      <c r="D41" s="65"/>
      <c r="E41" s="66">
        <v>1</v>
      </c>
      <c r="F41" s="65" t="s">
        <v>65</v>
      </c>
      <c r="G41" s="67" t="str">
        <f t="shared" si="2"/>
        <v>Brandenkopfstrecke: 10 km, 700 hm</v>
      </c>
      <c r="H41" s="63"/>
      <c r="I41" s="68"/>
      <c r="J41" s="63"/>
      <c r="K41" s="69" t="e">
        <f t="shared" si="3"/>
        <v>#N/A</v>
      </c>
      <c r="L41" s="70"/>
      <c r="M41" s="71"/>
      <c r="N41" s="72">
        <v>0.07422453703703703</v>
      </c>
      <c r="O41" s="95"/>
      <c r="P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s="18" customFormat="1" ht="13.5" customHeight="1">
      <c r="A42" s="62">
        <v>36</v>
      </c>
      <c r="B42" s="63">
        <v>325</v>
      </c>
      <c r="C42" s="64" t="s">
        <v>70</v>
      </c>
      <c r="D42" s="65"/>
      <c r="E42" s="66">
        <v>1</v>
      </c>
      <c r="F42" s="65" t="s">
        <v>62</v>
      </c>
      <c r="G42" s="67" t="str">
        <f t="shared" si="2"/>
        <v>Brandenkopfstrecke: 10 km, 700 hm</v>
      </c>
      <c r="H42" s="63"/>
      <c r="I42" s="68"/>
      <c r="J42" s="63"/>
      <c r="K42" s="69" t="e">
        <f t="shared" si="3"/>
        <v>#N/A</v>
      </c>
      <c r="L42" s="70"/>
      <c r="M42" s="71"/>
      <c r="N42" s="72">
        <v>0.07430555555555556</v>
      </c>
      <c r="O42" s="95"/>
      <c r="P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s="18" customFormat="1" ht="13.5" customHeight="1">
      <c r="A43" s="62">
        <v>37</v>
      </c>
      <c r="B43" s="63">
        <v>302</v>
      </c>
      <c r="C43" s="64" t="s">
        <v>71</v>
      </c>
      <c r="D43" s="65"/>
      <c r="E43" s="66">
        <v>1</v>
      </c>
      <c r="F43" s="65" t="s">
        <v>14</v>
      </c>
      <c r="G43" s="67" t="str">
        <f t="shared" si="2"/>
        <v>Brandenkopfstrecke: 10 km, 700 hm</v>
      </c>
      <c r="H43" s="63"/>
      <c r="I43" s="68"/>
      <c r="J43" s="63"/>
      <c r="K43" s="69" t="e">
        <f t="shared" si="3"/>
        <v>#N/A</v>
      </c>
      <c r="L43" s="70"/>
      <c r="M43" s="71"/>
      <c r="N43" s="72">
        <v>0.07460648148148148</v>
      </c>
      <c r="O43" s="95"/>
      <c r="P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s="18" customFormat="1" ht="13.5" customHeight="1">
      <c r="A44" s="62">
        <v>38</v>
      </c>
      <c r="B44" s="63">
        <v>307</v>
      </c>
      <c r="C44" s="64" t="s">
        <v>72</v>
      </c>
      <c r="D44" s="65"/>
      <c r="E44" s="66">
        <v>1</v>
      </c>
      <c r="F44" s="65" t="s">
        <v>20</v>
      </c>
      <c r="G44" s="67" t="str">
        <f t="shared" si="2"/>
        <v>Brandenkopfstrecke: 10 km, 700 hm</v>
      </c>
      <c r="H44" s="63"/>
      <c r="I44" s="68"/>
      <c r="J44" s="63"/>
      <c r="K44" s="69" t="e">
        <f t="shared" si="3"/>
        <v>#N/A</v>
      </c>
      <c r="L44" s="70"/>
      <c r="M44" s="71"/>
      <c r="N44" s="72">
        <v>0.0746875</v>
      </c>
      <c r="O44" s="95"/>
      <c r="P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18" customFormat="1" ht="13.5" customHeight="1">
      <c r="A45" s="62">
        <v>39</v>
      </c>
      <c r="B45" s="63">
        <v>303</v>
      </c>
      <c r="C45" s="64" t="s">
        <v>73</v>
      </c>
      <c r="D45" s="65"/>
      <c r="E45" s="66">
        <v>1</v>
      </c>
      <c r="F45" s="65" t="s">
        <v>74</v>
      </c>
      <c r="G45" s="67" t="str">
        <f t="shared" si="2"/>
        <v>Brandenkopfstrecke: 10 km, 700 hm</v>
      </c>
      <c r="H45" s="63"/>
      <c r="I45" s="68"/>
      <c r="J45" s="63"/>
      <c r="K45" s="69" t="e">
        <f t="shared" si="3"/>
        <v>#N/A</v>
      </c>
      <c r="L45" s="70"/>
      <c r="M45" s="71"/>
      <c r="N45" s="72">
        <v>0.07472222222222223</v>
      </c>
      <c r="O45" s="95"/>
      <c r="P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18" customFormat="1" ht="13.5" customHeight="1">
      <c r="A46" s="62">
        <v>40</v>
      </c>
      <c r="B46" s="63">
        <v>330</v>
      </c>
      <c r="C46" s="64" t="s">
        <v>75</v>
      </c>
      <c r="D46" s="65"/>
      <c r="E46" s="66">
        <v>1</v>
      </c>
      <c r="F46" s="65" t="s">
        <v>26</v>
      </c>
      <c r="G46" s="67" t="str">
        <f t="shared" si="2"/>
        <v>Brandenkopfstrecke: 10 km, 700 hm</v>
      </c>
      <c r="H46" s="63"/>
      <c r="I46" s="68"/>
      <c r="J46" s="63"/>
      <c r="K46" s="69" t="e">
        <f t="shared" si="3"/>
        <v>#N/A</v>
      </c>
      <c r="L46" s="70"/>
      <c r="M46" s="71"/>
      <c r="N46" s="72">
        <v>0.07502314814814814</v>
      </c>
      <c r="O46" s="95"/>
      <c r="P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18" customFormat="1" ht="13.5" customHeight="1">
      <c r="A47" s="62">
        <v>41</v>
      </c>
      <c r="B47" s="63">
        <v>306</v>
      </c>
      <c r="C47" s="64" t="s">
        <v>76</v>
      </c>
      <c r="D47" s="65"/>
      <c r="E47" s="66">
        <v>1</v>
      </c>
      <c r="F47" s="65" t="s">
        <v>20</v>
      </c>
      <c r="G47" s="67" t="str">
        <f t="shared" si="2"/>
        <v>Brandenkopfstrecke: 10 km, 700 hm</v>
      </c>
      <c r="H47" s="63"/>
      <c r="I47" s="68"/>
      <c r="J47" s="63"/>
      <c r="K47" s="69" t="e">
        <f t="shared" si="3"/>
        <v>#N/A</v>
      </c>
      <c r="L47" s="70"/>
      <c r="M47" s="71"/>
      <c r="N47" s="72">
        <v>0.07512731481481481</v>
      </c>
      <c r="O47" s="95"/>
      <c r="P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18" customFormat="1" ht="13.5" customHeight="1">
      <c r="A48" s="62">
        <v>42</v>
      </c>
      <c r="B48" s="63">
        <v>304</v>
      </c>
      <c r="C48" s="64" t="s">
        <v>77</v>
      </c>
      <c r="D48" s="65"/>
      <c r="E48" s="66">
        <v>1</v>
      </c>
      <c r="F48" s="65" t="s">
        <v>20</v>
      </c>
      <c r="G48" s="67" t="str">
        <f t="shared" si="2"/>
        <v>Brandenkopfstrecke: 10 km, 700 hm</v>
      </c>
      <c r="H48" s="63"/>
      <c r="I48" s="68"/>
      <c r="J48" s="63"/>
      <c r="K48" s="69" t="e">
        <f t="shared" si="3"/>
        <v>#N/A</v>
      </c>
      <c r="L48" s="70"/>
      <c r="M48" s="71"/>
      <c r="N48" s="72">
        <v>0.0757638888888889</v>
      </c>
      <c r="O48" s="95"/>
      <c r="P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18" customFormat="1" ht="13.5" customHeight="1">
      <c r="A49" s="62">
        <v>43</v>
      </c>
      <c r="B49" s="63">
        <v>285</v>
      </c>
      <c r="C49" s="64" t="s">
        <v>78</v>
      </c>
      <c r="D49" s="65"/>
      <c r="E49" s="66">
        <v>1</v>
      </c>
      <c r="F49" s="65" t="s">
        <v>14</v>
      </c>
      <c r="G49" s="67" t="str">
        <f t="shared" si="2"/>
        <v>Brandenkopfstrecke: 10 km, 700 hm</v>
      </c>
      <c r="H49" s="63"/>
      <c r="I49" s="68"/>
      <c r="J49" s="63"/>
      <c r="K49" s="69" t="e">
        <f t="shared" si="3"/>
        <v>#N/A</v>
      </c>
      <c r="L49" s="70"/>
      <c r="M49" s="71"/>
      <c r="N49" s="72">
        <v>0.07604166666666666</v>
      </c>
      <c r="O49" s="95"/>
      <c r="P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18" customFormat="1" ht="13.5" customHeight="1">
      <c r="A50" s="62">
        <v>44</v>
      </c>
      <c r="B50" s="63">
        <v>324</v>
      </c>
      <c r="C50" s="64" t="s">
        <v>79</v>
      </c>
      <c r="D50" s="65"/>
      <c r="E50" s="66">
        <v>1</v>
      </c>
      <c r="F50" s="65" t="s">
        <v>62</v>
      </c>
      <c r="G50" s="67" t="str">
        <f t="shared" si="2"/>
        <v>Brandenkopfstrecke: 10 km, 700 hm</v>
      </c>
      <c r="H50" s="63"/>
      <c r="I50" s="68"/>
      <c r="J50" s="63"/>
      <c r="K50" s="69" t="e">
        <f t="shared" si="3"/>
        <v>#N/A</v>
      </c>
      <c r="L50" s="70"/>
      <c r="M50" s="71"/>
      <c r="N50" s="72">
        <v>0.07680555555555556</v>
      </c>
      <c r="O50" s="95"/>
      <c r="P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s="18" customFormat="1" ht="13.5" customHeight="1">
      <c r="A51" s="62">
        <v>45</v>
      </c>
      <c r="B51" s="63">
        <v>287</v>
      </c>
      <c r="C51" s="64" t="s">
        <v>80</v>
      </c>
      <c r="D51" s="65"/>
      <c r="E51" s="66">
        <v>1</v>
      </c>
      <c r="F51" s="65" t="s">
        <v>81</v>
      </c>
      <c r="G51" s="67" t="str">
        <f t="shared" si="2"/>
        <v>Brandenkopfstrecke: 10 km, 700 hm</v>
      </c>
      <c r="H51" s="63"/>
      <c r="I51" s="68"/>
      <c r="J51" s="63"/>
      <c r="K51" s="69" t="e">
        <f t="shared" si="3"/>
        <v>#N/A</v>
      </c>
      <c r="L51" s="70"/>
      <c r="M51" s="71"/>
      <c r="N51" s="72">
        <v>0.07684027777777779</v>
      </c>
      <c r="O51" s="95"/>
      <c r="P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s="18" customFormat="1" ht="13.5" customHeight="1">
      <c r="A52" s="62">
        <v>46</v>
      </c>
      <c r="B52" s="63">
        <v>288</v>
      </c>
      <c r="C52" s="64" t="s">
        <v>82</v>
      </c>
      <c r="D52" s="65"/>
      <c r="E52" s="66">
        <v>1</v>
      </c>
      <c r="F52" s="65" t="s">
        <v>81</v>
      </c>
      <c r="G52" s="67" t="str">
        <f t="shared" si="2"/>
        <v>Brandenkopfstrecke: 10 km, 700 hm</v>
      </c>
      <c r="H52" s="63"/>
      <c r="I52" s="68"/>
      <c r="J52" s="63"/>
      <c r="K52" s="69" t="e">
        <f t="shared" si="3"/>
        <v>#N/A</v>
      </c>
      <c r="L52" s="70"/>
      <c r="M52" s="71"/>
      <c r="N52" s="72">
        <v>0.07685185185185185</v>
      </c>
      <c r="O52" s="95"/>
      <c r="P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18" customFormat="1" ht="13.5" customHeight="1">
      <c r="A53" s="62">
        <v>47</v>
      </c>
      <c r="B53" s="63">
        <v>286</v>
      </c>
      <c r="C53" s="64" t="s">
        <v>83</v>
      </c>
      <c r="D53" s="65"/>
      <c r="E53" s="66">
        <v>1</v>
      </c>
      <c r="F53" s="65" t="s">
        <v>81</v>
      </c>
      <c r="G53" s="67" t="str">
        <f t="shared" si="2"/>
        <v>Brandenkopfstrecke: 10 km, 700 hm</v>
      </c>
      <c r="H53" s="63"/>
      <c r="I53" s="68"/>
      <c r="J53" s="63"/>
      <c r="K53" s="69" t="e">
        <f t="shared" si="3"/>
        <v>#N/A</v>
      </c>
      <c r="L53" s="70"/>
      <c r="M53" s="71"/>
      <c r="N53" s="72">
        <v>0.07686342592592592</v>
      </c>
      <c r="O53" s="95"/>
      <c r="P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s="18" customFormat="1" ht="13.5" customHeight="1">
      <c r="A54" s="62">
        <v>48</v>
      </c>
      <c r="B54" s="63">
        <v>311</v>
      </c>
      <c r="C54" s="64" t="s">
        <v>84</v>
      </c>
      <c r="D54" s="65"/>
      <c r="E54" s="66">
        <v>1</v>
      </c>
      <c r="F54" s="65" t="s">
        <v>14</v>
      </c>
      <c r="G54" s="67" t="str">
        <f t="shared" si="2"/>
        <v>Brandenkopfstrecke: 10 km, 700 hm</v>
      </c>
      <c r="H54" s="63"/>
      <c r="I54" s="68"/>
      <c r="J54" s="63"/>
      <c r="K54" s="69" t="e">
        <f t="shared" si="3"/>
        <v>#N/A</v>
      </c>
      <c r="L54" s="70"/>
      <c r="M54" s="71"/>
      <c r="N54" s="72">
        <v>0.07714120370370371</v>
      </c>
      <c r="O54" s="95"/>
      <c r="P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s="18" customFormat="1" ht="13.5" customHeight="1">
      <c r="A55" s="62">
        <v>49</v>
      </c>
      <c r="B55" s="63">
        <v>314</v>
      </c>
      <c r="C55" s="64" t="s">
        <v>85</v>
      </c>
      <c r="D55" s="65"/>
      <c r="E55" s="66">
        <v>1</v>
      </c>
      <c r="F55" s="65" t="s">
        <v>65</v>
      </c>
      <c r="G55" s="67" t="str">
        <f t="shared" si="2"/>
        <v>Brandenkopfstrecke: 10 km, 700 hm</v>
      </c>
      <c r="H55" s="63"/>
      <c r="I55" s="68"/>
      <c r="J55" s="63"/>
      <c r="K55" s="69" t="e">
        <f t="shared" si="3"/>
        <v>#N/A</v>
      </c>
      <c r="L55" s="70"/>
      <c r="M55" s="71"/>
      <c r="N55" s="72">
        <v>0.0774537037037037</v>
      </c>
      <c r="O55" s="95"/>
      <c r="P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s="18" customFormat="1" ht="13.5" customHeight="1">
      <c r="A56" s="62">
        <v>50</v>
      </c>
      <c r="B56" s="63">
        <v>315</v>
      </c>
      <c r="C56" s="64" t="s">
        <v>86</v>
      </c>
      <c r="D56" s="65"/>
      <c r="E56" s="66">
        <v>1</v>
      </c>
      <c r="F56" s="65" t="s">
        <v>65</v>
      </c>
      <c r="G56" s="67" t="str">
        <f t="shared" si="2"/>
        <v>Brandenkopfstrecke: 10 km, 700 hm</v>
      </c>
      <c r="H56" s="63"/>
      <c r="I56" s="68"/>
      <c r="J56" s="63"/>
      <c r="K56" s="69" t="e">
        <f t="shared" si="3"/>
        <v>#N/A</v>
      </c>
      <c r="L56" s="70"/>
      <c r="M56" s="71"/>
      <c r="N56" s="72">
        <v>0.0774537037037037</v>
      </c>
      <c r="O56" s="95"/>
      <c r="P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s="18" customFormat="1" ht="13.5" customHeight="1">
      <c r="A57" s="62">
        <v>51</v>
      </c>
      <c r="B57" s="63">
        <v>310</v>
      </c>
      <c r="C57" s="64" t="s">
        <v>87</v>
      </c>
      <c r="D57" s="65"/>
      <c r="E57" s="66">
        <v>1</v>
      </c>
      <c r="F57" s="65" t="s">
        <v>14</v>
      </c>
      <c r="G57" s="67" t="str">
        <f t="shared" si="2"/>
        <v>Brandenkopfstrecke: 10 km, 700 hm</v>
      </c>
      <c r="H57" s="63"/>
      <c r="I57" s="68"/>
      <c r="J57" s="63"/>
      <c r="K57" s="69" t="e">
        <f t="shared" si="3"/>
        <v>#N/A</v>
      </c>
      <c r="L57" s="70"/>
      <c r="M57" s="71"/>
      <c r="N57" s="72">
        <v>0.07821759259259259</v>
      </c>
      <c r="O57" s="95"/>
      <c r="P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s="18" customFormat="1" ht="13.5" customHeight="1">
      <c r="A58" s="62">
        <v>52</v>
      </c>
      <c r="B58" s="63">
        <v>317</v>
      </c>
      <c r="C58" s="64" t="s">
        <v>88</v>
      </c>
      <c r="D58" s="65"/>
      <c r="E58" s="66">
        <v>1</v>
      </c>
      <c r="F58" s="65" t="s">
        <v>65</v>
      </c>
      <c r="G58" s="67" t="str">
        <f t="shared" si="2"/>
        <v>Brandenkopfstrecke: 10 km, 700 hm</v>
      </c>
      <c r="H58" s="63"/>
      <c r="I58" s="68"/>
      <c r="J58" s="63"/>
      <c r="K58" s="69" t="e">
        <f t="shared" si="3"/>
        <v>#N/A</v>
      </c>
      <c r="L58" s="70"/>
      <c r="M58" s="71"/>
      <c r="N58" s="72">
        <v>0.07991898148148148</v>
      </c>
      <c r="O58" s="95"/>
      <c r="P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s="18" customFormat="1" ht="13.5" customHeight="1">
      <c r="A59" s="62">
        <v>53</v>
      </c>
      <c r="B59" s="63">
        <v>313</v>
      </c>
      <c r="C59" s="64" t="s">
        <v>89</v>
      </c>
      <c r="D59" s="65"/>
      <c r="E59" s="66">
        <v>1</v>
      </c>
      <c r="F59" s="65" t="s">
        <v>65</v>
      </c>
      <c r="G59" s="67" t="str">
        <f t="shared" si="2"/>
        <v>Brandenkopfstrecke: 10 km, 700 hm</v>
      </c>
      <c r="H59" s="63"/>
      <c r="I59" s="68"/>
      <c r="J59" s="63"/>
      <c r="K59" s="69" t="e">
        <f t="shared" si="3"/>
        <v>#N/A</v>
      </c>
      <c r="L59" s="70"/>
      <c r="M59" s="71"/>
      <c r="N59" s="72">
        <v>0.08261574074074074</v>
      </c>
      <c r="O59" s="95"/>
      <c r="P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s="18" customFormat="1" ht="13.5" customHeight="1">
      <c r="A60" s="73">
        <v>54</v>
      </c>
      <c r="B60" s="74">
        <v>312</v>
      </c>
      <c r="C60" s="75" t="s">
        <v>90</v>
      </c>
      <c r="D60" s="76"/>
      <c r="E60" s="77">
        <v>1</v>
      </c>
      <c r="F60" s="76" t="s">
        <v>65</v>
      </c>
      <c r="G60" s="78" t="str">
        <f t="shared" si="2"/>
        <v>Brandenkopfstrecke: 10 km, 700 hm</v>
      </c>
      <c r="H60" s="74"/>
      <c r="I60" s="79"/>
      <c r="J60" s="74"/>
      <c r="K60" s="80" t="e">
        <f t="shared" si="3"/>
        <v>#N/A</v>
      </c>
      <c r="L60" s="81"/>
      <c r="M60" s="82"/>
      <c r="N60" s="83">
        <v>0.08262731481481482</v>
      </c>
      <c r="O60" s="96"/>
      <c r="P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s="18" customFormat="1" ht="13.5" customHeight="1">
      <c r="A61" s="23"/>
      <c r="B61" s="23"/>
      <c r="C61" s="19"/>
      <c r="D61" s="24"/>
      <c r="E61" s="25"/>
      <c r="F61" s="26"/>
      <c r="G61" s="27"/>
      <c r="H61" s="23"/>
      <c r="I61" s="28"/>
      <c r="J61" s="23"/>
      <c r="K61" s="29" t="e">
        <f t="shared" si="3"/>
        <v>#N/A</v>
      </c>
      <c r="L61" s="30"/>
      <c r="M61" s="31"/>
      <c r="N61" s="19"/>
      <c r="O61" s="19"/>
      <c r="P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s="18" customFormat="1" ht="13.5" customHeight="1">
      <c r="A62" s="23"/>
      <c r="B62" s="23"/>
      <c r="C62" s="19"/>
      <c r="D62" s="24"/>
      <c r="E62" s="25"/>
      <c r="F62" s="26"/>
      <c r="G62" s="27"/>
      <c r="H62" s="23"/>
      <c r="I62" s="28"/>
      <c r="J62" s="23"/>
      <c r="K62" s="29" t="e">
        <f t="shared" si="3"/>
        <v>#N/A</v>
      </c>
      <c r="L62" s="30"/>
      <c r="M62" s="31"/>
      <c r="N62" s="19"/>
      <c r="O62" s="19"/>
      <c r="P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s="18" customFormat="1" ht="13.5" customHeight="1">
      <c r="A63" s="23"/>
      <c r="B63" s="23"/>
      <c r="C63" s="19"/>
      <c r="D63" s="24"/>
      <c r="E63" s="25"/>
      <c r="F63" s="26"/>
      <c r="G63" s="27"/>
      <c r="H63" s="23"/>
      <c r="I63" s="28"/>
      <c r="J63" s="23"/>
      <c r="K63" s="29" t="e">
        <f t="shared" si="3"/>
        <v>#N/A</v>
      </c>
      <c r="L63" s="30"/>
      <c r="M63" s="31"/>
      <c r="N63" s="19"/>
      <c r="O63" s="19"/>
      <c r="P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s="18" customFormat="1" ht="13.5" customHeight="1">
      <c r="A64" s="23"/>
      <c r="B64" s="23"/>
      <c r="C64" s="19"/>
      <c r="D64" s="24"/>
      <c r="E64" s="25"/>
      <c r="F64" s="26"/>
      <c r="G64" s="27"/>
      <c r="H64" s="23"/>
      <c r="I64" s="28"/>
      <c r="J64" s="23"/>
      <c r="K64" s="29" t="e">
        <f t="shared" si="3"/>
        <v>#N/A</v>
      </c>
      <c r="L64" s="30"/>
      <c r="M64" s="31"/>
      <c r="N64" s="19"/>
      <c r="O64" s="19"/>
      <c r="P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s="18" customFormat="1" ht="13.5" customHeight="1">
      <c r="A65" s="23"/>
      <c r="B65" s="23"/>
      <c r="C65" s="19"/>
      <c r="D65" s="24"/>
      <c r="E65" s="25"/>
      <c r="F65" s="26"/>
      <c r="G65" s="27"/>
      <c r="H65" s="23"/>
      <c r="I65" s="28"/>
      <c r="J65" s="23"/>
      <c r="K65" s="29" t="e">
        <f t="shared" si="3"/>
        <v>#N/A</v>
      </c>
      <c r="L65" s="30"/>
      <c r="M65" s="31"/>
      <c r="N65" s="19"/>
      <c r="O65" s="19"/>
      <c r="P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s="18" customFormat="1" ht="13.5" customHeight="1">
      <c r="A66" s="23"/>
      <c r="B66" s="23"/>
      <c r="C66" s="19"/>
      <c r="D66" s="24"/>
      <c r="E66" s="25"/>
      <c r="F66" s="26"/>
      <c r="G66" s="27"/>
      <c r="H66" s="23"/>
      <c r="I66" s="28"/>
      <c r="J66" s="23"/>
      <c r="K66" s="29" t="e">
        <f t="shared" si="3"/>
        <v>#N/A</v>
      </c>
      <c r="L66" s="30"/>
      <c r="M66" s="31"/>
      <c r="N66" s="19"/>
      <c r="O66" s="19"/>
      <c r="P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s="18" customFormat="1" ht="13.5" customHeight="1">
      <c r="A67" s="23"/>
      <c r="B67" s="23"/>
      <c r="C67" s="19"/>
      <c r="D67" s="24"/>
      <c r="E67" s="25"/>
      <c r="F67" s="26"/>
      <c r="G67" s="27"/>
      <c r="H67" s="23"/>
      <c r="I67" s="28"/>
      <c r="J67" s="23"/>
      <c r="K67" s="29" t="e">
        <f t="shared" si="3"/>
        <v>#N/A</v>
      </c>
      <c r="L67" s="30"/>
      <c r="M67" s="31"/>
      <c r="N67" s="19"/>
      <c r="O67" s="19"/>
      <c r="P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s="40" customFormat="1" ht="13.5" customHeight="1">
      <c r="A68" s="32"/>
      <c r="B68" s="32"/>
      <c r="C68" s="33"/>
      <c r="D68" s="34"/>
      <c r="E68" s="26"/>
      <c r="F68" s="26"/>
      <c r="G68" s="35"/>
      <c r="H68" s="32"/>
      <c r="I68" s="36"/>
      <c r="J68" s="32"/>
      <c r="K68" s="37"/>
      <c r="L68" s="38"/>
      <c r="M68" s="39"/>
      <c r="N68" s="33"/>
      <c r="O68" s="33"/>
      <c r="P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s="40" customFormat="1" ht="13.5" customHeight="1">
      <c r="A69" s="32"/>
      <c r="B69" s="32"/>
      <c r="C69" s="33"/>
      <c r="D69" s="34"/>
      <c r="E69" s="26"/>
      <c r="F69" s="26"/>
      <c r="G69" s="35"/>
      <c r="H69" s="32"/>
      <c r="I69" s="36"/>
      <c r="J69" s="32"/>
      <c r="K69" s="37"/>
      <c r="L69" s="38"/>
      <c r="M69" s="39"/>
      <c r="N69" s="33"/>
      <c r="O69" s="33"/>
      <c r="P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1:42" s="40" customFormat="1" ht="13.5" customHeight="1">
      <c r="A70" s="32"/>
      <c r="B70" s="32"/>
      <c r="C70" s="33"/>
      <c r="D70" s="34"/>
      <c r="E70" s="26"/>
      <c r="F70" s="26"/>
      <c r="G70" s="35"/>
      <c r="H70" s="32"/>
      <c r="I70" s="36"/>
      <c r="J70" s="32"/>
      <c r="K70" s="37"/>
      <c r="L70" s="38"/>
      <c r="M70" s="39"/>
      <c r="N70" s="33"/>
      <c r="O70" s="33"/>
      <c r="P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s="40" customFormat="1" ht="13.5" customHeight="1">
      <c r="A71" s="32"/>
      <c r="B71" s="32"/>
      <c r="C71" s="33"/>
      <c r="D71" s="34"/>
      <c r="E71" s="26"/>
      <c r="F71" s="26"/>
      <c r="G71" s="35"/>
      <c r="H71" s="32"/>
      <c r="I71" s="36"/>
      <c r="J71" s="32"/>
      <c r="K71" s="37"/>
      <c r="L71" s="38"/>
      <c r="M71" s="39"/>
      <c r="N71" s="33"/>
      <c r="O71" s="33"/>
      <c r="P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s="40" customFormat="1" ht="13.5" customHeight="1">
      <c r="A72" s="32"/>
      <c r="B72" s="32"/>
      <c r="C72" s="33"/>
      <c r="D72" s="34"/>
      <c r="E72" s="26"/>
      <c r="F72" s="26"/>
      <c r="G72" s="35"/>
      <c r="H72" s="32"/>
      <c r="I72" s="36"/>
      <c r="J72" s="32"/>
      <c r="K72" s="37"/>
      <c r="L72" s="38"/>
      <c r="M72" s="39"/>
      <c r="N72" s="33"/>
      <c r="O72" s="33"/>
      <c r="P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s="40" customFormat="1" ht="13.5" customHeight="1">
      <c r="A73" s="32"/>
      <c r="B73" s="32"/>
      <c r="C73" s="33"/>
      <c r="D73" s="34"/>
      <c r="E73" s="26"/>
      <c r="F73" s="26"/>
      <c r="G73" s="35"/>
      <c r="H73" s="32"/>
      <c r="I73" s="36"/>
      <c r="J73" s="32"/>
      <c r="K73" s="37"/>
      <c r="L73" s="38"/>
      <c r="M73" s="39"/>
      <c r="N73" s="33"/>
      <c r="O73" s="33"/>
      <c r="P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s="40" customFormat="1" ht="13.5" customHeight="1">
      <c r="A74" s="32"/>
      <c r="B74" s="32"/>
      <c r="C74" s="33"/>
      <c r="D74" s="34"/>
      <c r="E74" s="26"/>
      <c r="F74" s="26"/>
      <c r="G74" s="35"/>
      <c r="H74" s="32"/>
      <c r="I74" s="36"/>
      <c r="J74" s="32"/>
      <c r="K74" s="37"/>
      <c r="L74" s="38"/>
      <c r="M74" s="39"/>
      <c r="N74" s="33"/>
      <c r="O74" s="33"/>
      <c r="P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 s="40" customFormat="1" ht="13.5" customHeight="1">
      <c r="A75" s="32"/>
      <c r="B75" s="32"/>
      <c r="C75" s="33"/>
      <c r="D75" s="34"/>
      <c r="E75" s="26"/>
      <c r="F75" s="26"/>
      <c r="G75" s="35"/>
      <c r="H75" s="32"/>
      <c r="I75" s="36"/>
      <c r="J75" s="32"/>
      <c r="K75" s="37"/>
      <c r="L75" s="38"/>
      <c r="M75" s="39"/>
      <c r="N75" s="33"/>
      <c r="O75" s="33"/>
      <c r="P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</row>
    <row r="76" spans="1:42" s="40" customFormat="1" ht="13.5" customHeight="1">
      <c r="A76" s="32"/>
      <c r="B76" s="32"/>
      <c r="C76" s="33"/>
      <c r="D76" s="34"/>
      <c r="E76" s="26"/>
      <c r="F76" s="26"/>
      <c r="G76" s="35"/>
      <c r="H76" s="32"/>
      <c r="I76" s="36"/>
      <c r="J76" s="32"/>
      <c r="K76" s="37"/>
      <c r="L76" s="38"/>
      <c r="M76" s="39"/>
      <c r="N76" s="33"/>
      <c r="O76" s="33"/>
      <c r="P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77" spans="1:42" s="40" customFormat="1" ht="13.5" customHeight="1">
      <c r="A77" s="32"/>
      <c r="B77" s="32"/>
      <c r="C77" s="33"/>
      <c r="D77" s="34"/>
      <c r="E77" s="26"/>
      <c r="F77" s="26"/>
      <c r="G77" s="35"/>
      <c r="H77" s="32"/>
      <c r="I77" s="36"/>
      <c r="J77" s="32"/>
      <c r="K77" s="37"/>
      <c r="L77" s="38"/>
      <c r="M77" s="39"/>
      <c r="N77" s="33"/>
      <c r="O77" s="33"/>
      <c r="P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  <row r="78" spans="1:42" s="40" customFormat="1" ht="13.5" customHeight="1">
      <c r="A78" s="32"/>
      <c r="B78" s="32"/>
      <c r="C78" s="33"/>
      <c r="D78" s="34"/>
      <c r="E78" s="26"/>
      <c r="F78" s="26"/>
      <c r="G78" s="35"/>
      <c r="H78" s="32"/>
      <c r="I78" s="36"/>
      <c r="J78" s="32"/>
      <c r="K78" s="37"/>
      <c r="L78" s="38"/>
      <c r="M78" s="39"/>
      <c r="N78" s="33"/>
      <c r="O78" s="33"/>
      <c r="P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1:42" s="40" customFormat="1" ht="13.5" customHeight="1">
      <c r="A79" s="32"/>
      <c r="B79" s="32"/>
      <c r="C79" s="33"/>
      <c r="D79" s="34"/>
      <c r="E79" s="26"/>
      <c r="F79" s="26"/>
      <c r="G79" s="35"/>
      <c r="H79" s="32"/>
      <c r="I79" s="36"/>
      <c r="J79" s="32"/>
      <c r="K79" s="37"/>
      <c r="L79" s="38"/>
      <c r="M79" s="39"/>
      <c r="N79" s="33"/>
      <c r="O79" s="33"/>
      <c r="P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1:42" s="40" customFormat="1" ht="13.5" customHeight="1">
      <c r="A80" s="32"/>
      <c r="B80" s="32"/>
      <c r="C80" s="33"/>
      <c r="D80" s="34"/>
      <c r="E80" s="26"/>
      <c r="F80" s="26"/>
      <c r="G80" s="35"/>
      <c r="H80" s="32"/>
      <c r="I80" s="36"/>
      <c r="J80" s="32"/>
      <c r="K80" s="37"/>
      <c r="L80" s="38"/>
      <c r="M80" s="39"/>
      <c r="N80" s="33"/>
      <c r="O80" s="33"/>
      <c r="P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1:42" s="40" customFormat="1" ht="13.5" customHeight="1">
      <c r="A81" s="32"/>
      <c r="B81" s="32"/>
      <c r="C81" s="33"/>
      <c r="D81" s="34"/>
      <c r="E81" s="26"/>
      <c r="F81" s="26"/>
      <c r="G81" s="35"/>
      <c r="H81" s="32"/>
      <c r="I81" s="36"/>
      <c r="J81" s="32"/>
      <c r="K81" s="37"/>
      <c r="L81" s="38"/>
      <c r="M81" s="39"/>
      <c r="N81" s="33"/>
      <c r="O81" s="33"/>
      <c r="P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</row>
    <row r="82" spans="1:42" s="40" customFormat="1" ht="13.5" customHeight="1">
      <c r="A82" s="32"/>
      <c r="B82" s="32"/>
      <c r="C82" s="33"/>
      <c r="D82" s="34"/>
      <c r="E82" s="26"/>
      <c r="F82" s="26"/>
      <c r="G82" s="35"/>
      <c r="H82" s="32"/>
      <c r="I82" s="36"/>
      <c r="J82" s="32"/>
      <c r="K82" s="37"/>
      <c r="L82" s="38"/>
      <c r="M82" s="39"/>
      <c r="N82" s="33"/>
      <c r="O82" s="33"/>
      <c r="P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s="40" customFormat="1" ht="13.5" customHeight="1">
      <c r="A83" s="32"/>
      <c r="B83" s="32"/>
      <c r="C83" s="33"/>
      <c r="D83" s="34"/>
      <c r="E83" s="26"/>
      <c r="F83" s="26"/>
      <c r="G83" s="35"/>
      <c r="H83" s="32"/>
      <c r="I83" s="36"/>
      <c r="J83" s="32"/>
      <c r="K83" s="37"/>
      <c r="L83" s="38"/>
      <c r="M83" s="39"/>
      <c r="N83" s="33"/>
      <c r="O83" s="33"/>
      <c r="P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s="40" customFormat="1" ht="13.5" customHeight="1">
      <c r="A84" s="32"/>
      <c r="B84" s="32"/>
      <c r="C84" s="33"/>
      <c r="D84" s="34"/>
      <c r="E84" s="26"/>
      <c r="F84" s="26"/>
      <c r="G84" s="35"/>
      <c r="H84" s="32"/>
      <c r="I84" s="36"/>
      <c r="J84" s="32"/>
      <c r="K84" s="37"/>
      <c r="L84" s="38"/>
      <c r="M84" s="39"/>
      <c r="N84" s="33"/>
      <c r="O84" s="33"/>
      <c r="P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s="40" customFormat="1" ht="13.5" customHeight="1">
      <c r="A85" s="32"/>
      <c r="B85" s="32"/>
      <c r="C85" s="33"/>
      <c r="D85" s="34"/>
      <c r="E85" s="26"/>
      <c r="F85" s="26"/>
      <c r="G85" s="35"/>
      <c r="H85" s="32"/>
      <c r="I85" s="36"/>
      <c r="J85" s="32"/>
      <c r="K85" s="37"/>
      <c r="L85" s="38"/>
      <c r="M85" s="39"/>
      <c r="N85" s="33"/>
      <c r="O85" s="33"/>
      <c r="P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s="40" customFormat="1" ht="13.5" customHeight="1">
      <c r="A86" s="32"/>
      <c r="B86" s="32"/>
      <c r="C86" s="33"/>
      <c r="D86" s="34"/>
      <c r="E86" s="26"/>
      <c r="F86" s="26"/>
      <c r="G86" s="35"/>
      <c r="H86" s="32"/>
      <c r="I86" s="36"/>
      <c r="J86" s="32"/>
      <c r="K86" s="37"/>
      <c r="L86" s="38"/>
      <c r="M86" s="39"/>
      <c r="N86" s="33"/>
      <c r="O86" s="33"/>
      <c r="P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s="40" customFormat="1" ht="13.5" customHeight="1">
      <c r="A87" s="32"/>
      <c r="B87" s="32"/>
      <c r="C87" s="33"/>
      <c r="D87" s="34"/>
      <c r="E87" s="26"/>
      <c r="F87" s="26"/>
      <c r="G87" s="35"/>
      <c r="H87" s="32"/>
      <c r="I87" s="36"/>
      <c r="J87" s="32"/>
      <c r="K87" s="37"/>
      <c r="L87" s="38"/>
      <c r="M87" s="39"/>
      <c r="N87" s="33"/>
      <c r="O87" s="33"/>
      <c r="P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s="40" customFormat="1" ht="13.5" customHeight="1">
      <c r="A88" s="32"/>
      <c r="B88" s="32"/>
      <c r="C88" s="33"/>
      <c r="D88" s="34"/>
      <c r="E88" s="26"/>
      <c r="F88" s="26"/>
      <c r="G88" s="35"/>
      <c r="H88" s="32"/>
      <c r="I88" s="36"/>
      <c r="J88" s="32"/>
      <c r="K88" s="37"/>
      <c r="L88" s="38"/>
      <c r="M88" s="39"/>
      <c r="N88" s="33"/>
      <c r="O88" s="33"/>
      <c r="P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s="40" customFormat="1" ht="13.5" customHeight="1">
      <c r="A89" s="32"/>
      <c r="B89" s="32"/>
      <c r="C89" s="33"/>
      <c r="D89" s="34"/>
      <c r="E89" s="26"/>
      <c r="F89" s="26"/>
      <c r="G89" s="35"/>
      <c r="H89" s="32"/>
      <c r="I89" s="36"/>
      <c r="J89" s="32"/>
      <c r="K89" s="37"/>
      <c r="L89" s="38"/>
      <c r="M89" s="39"/>
      <c r="N89" s="33"/>
      <c r="O89" s="33"/>
      <c r="P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</row>
    <row r="90" spans="1:42" s="40" customFormat="1" ht="13.5" customHeight="1">
      <c r="A90" s="32"/>
      <c r="B90" s="32"/>
      <c r="C90" s="33"/>
      <c r="D90" s="34"/>
      <c r="E90" s="26"/>
      <c r="F90" s="26"/>
      <c r="G90" s="35"/>
      <c r="H90" s="32"/>
      <c r="I90" s="36"/>
      <c r="J90" s="32"/>
      <c r="K90" s="37"/>
      <c r="L90" s="38"/>
      <c r="M90" s="39"/>
      <c r="N90" s="33"/>
      <c r="O90" s="33"/>
      <c r="P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</row>
    <row r="91" spans="1:42" s="40" customFormat="1" ht="13.5" customHeight="1">
      <c r="A91" s="32"/>
      <c r="B91" s="32"/>
      <c r="C91" s="33"/>
      <c r="D91" s="34"/>
      <c r="E91" s="26"/>
      <c r="F91" s="26"/>
      <c r="G91" s="35"/>
      <c r="H91" s="32"/>
      <c r="I91" s="36"/>
      <c r="J91" s="32"/>
      <c r="K91" s="37"/>
      <c r="L91" s="38"/>
      <c r="M91" s="39"/>
      <c r="N91" s="33"/>
      <c r="O91" s="33"/>
      <c r="P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</row>
    <row r="92" spans="1:42" s="40" customFormat="1" ht="13.5" customHeight="1">
      <c r="A92" s="32"/>
      <c r="B92" s="32"/>
      <c r="C92" s="33"/>
      <c r="D92" s="34"/>
      <c r="E92" s="26"/>
      <c r="F92" s="26"/>
      <c r="G92" s="35"/>
      <c r="H92" s="32"/>
      <c r="I92" s="36"/>
      <c r="J92" s="32"/>
      <c r="K92" s="37"/>
      <c r="L92" s="38"/>
      <c r="M92" s="39"/>
      <c r="N92" s="33"/>
      <c r="O92" s="33"/>
      <c r="P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40" customFormat="1" ht="13.5" customHeight="1">
      <c r="A93" s="32"/>
      <c r="B93" s="32"/>
      <c r="C93" s="33"/>
      <c r="D93" s="34"/>
      <c r="E93" s="26"/>
      <c r="F93" s="26"/>
      <c r="G93" s="35"/>
      <c r="H93" s="32"/>
      <c r="I93" s="36"/>
      <c r="J93" s="32"/>
      <c r="K93" s="37"/>
      <c r="L93" s="38"/>
      <c r="M93" s="39"/>
      <c r="N93" s="33"/>
      <c r="O93" s="33"/>
      <c r="P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s="40" customFormat="1" ht="13.5" customHeight="1">
      <c r="A94" s="32"/>
      <c r="B94" s="32"/>
      <c r="C94" s="33"/>
      <c r="D94" s="34"/>
      <c r="E94" s="26"/>
      <c r="F94" s="26"/>
      <c r="G94" s="35"/>
      <c r="H94" s="32"/>
      <c r="I94" s="36"/>
      <c r="J94" s="32"/>
      <c r="K94" s="37"/>
      <c r="L94" s="38"/>
      <c r="M94" s="39"/>
      <c r="N94" s="33"/>
      <c r="O94" s="33"/>
      <c r="P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s="40" customFormat="1" ht="13.5" customHeight="1">
      <c r="A95" s="32"/>
      <c r="B95" s="32"/>
      <c r="C95" s="33"/>
      <c r="D95" s="34"/>
      <c r="E95" s="26"/>
      <c r="F95" s="26"/>
      <c r="G95" s="35"/>
      <c r="H95" s="32"/>
      <c r="I95" s="36"/>
      <c r="J95" s="32"/>
      <c r="K95" s="37"/>
      <c r="L95" s="38"/>
      <c r="M95" s="39"/>
      <c r="N95" s="33"/>
      <c r="O95" s="33"/>
      <c r="P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s="40" customFormat="1" ht="13.5" customHeight="1">
      <c r="A96" s="32"/>
      <c r="B96" s="32"/>
      <c r="C96" s="33"/>
      <c r="D96" s="34"/>
      <c r="E96" s="26"/>
      <c r="F96" s="26"/>
      <c r="G96" s="35"/>
      <c r="H96" s="32"/>
      <c r="I96" s="36"/>
      <c r="J96" s="32"/>
      <c r="K96" s="37"/>
      <c r="L96" s="38"/>
      <c r="M96" s="39"/>
      <c r="N96" s="33"/>
      <c r="O96" s="33"/>
      <c r="P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  <row r="97" spans="1:42" s="40" customFormat="1" ht="13.5" customHeight="1">
      <c r="A97" s="32"/>
      <c r="B97" s="32"/>
      <c r="C97" s="33"/>
      <c r="D97" s="34"/>
      <c r="E97" s="26"/>
      <c r="F97" s="26"/>
      <c r="G97" s="35"/>
      <c r="H97" s="32"/>
      <c r="I97" s="36"/>
      <c r="J97" s="32"/>
      <c r="K97" s="37"/>
      <c r="L97" s="38"/>
      <c r="M97" s="39"/>
      <c r="N97" s="33"/>
      <c r="O97" s="33"/>
      <c r="P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</row>
    <row r="98" spans="1:42" s="40" customFormat="1" ht="13.5" customHeight="1">
      <c r="A98" s="32"/>
      <c r="B98" s="32"/>
      <c r="C98" s="33"/>
      <c r="D98" s="34"/>
      <c r="E98" s="26"/>
      <c r="F98" s="26"/>
      <c r="G98" s="35"/>
      <c r="H98" s="32"/>
      <c r="I98" s="36"/>
      <c r="J98" s="32"/>
      <c r="K98" s="37"/>
      <c r="L98" s="38"/>
      <c r="M98" s="39"/>
      <c r="N98" s="33"/>
      <c r="O98" s="33"/>
      <c r="P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s="40" customFormat="1" ht="13.5" customHeight="1">
      <c r="A99" s="32"/>
      <c r="B99" s="32"/>
      <c r="C99" s="33"/>
      <c r="D99" s="34"/>
      <c r="E99" s="26"/>
      <c r="F99" s="26"/>
      <c r="G99" s="35"/>
      <c r="H99" s="32"/>
      <c r="I99" s="36"/>
      <c r="J99" s="32"/>
      <c r="K99" s="37"/>
      <c r="L99" s="38"/>
      <c r="M99" s="39"/>
      <c r="N99" s="33"/>
      <c r="O99" s="33"/>
      <c r="P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</row>
    <row r="100" spans="1:42" s="40" customFormat="1" ht="13.5" customHeight="1">
      <c r="A100" s="32"/>
      <c r="B100" s="32"/>
      <c r="C100" s="33"/>
      <c r="D100" s="34"/>
      <c r="E100" s="26"/>
      <c r="F100" s="26"/>
      <c r="G100" s="35"/>
      <c r="H100" s="32"/>
      <c r="I100" s="36"/>
      <c r="J100" s="32"/>
      <c r="K100" s="37"/>
      <c r="L100" s="38"/>
      <c r="M100" s="39"/>
      <c r="N100" s="33"/>
      <c r="O100" s="33"/>
      <c r="P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s="40" customFormat="1" ht="13.5" customHeight="1">
      <c r="A101" s="32"/>
      <c r="B101" s="32"/>
      <c r="C101" s="33"/>
      <c r="D101" s="34"/>
      <c r="E101" s="26"/>
      <c r="F101" s="26"/>
      <c r="G101" s="35"/>
      <c r="H101" s="32"/>
      <c r="I101" s="36"/>
      <c r="J101" s="32"/>
      <c r="K101" s="37"/>
      <c r="L101" s="38"/>
      <c r="M101" s="39"/>
      <c r="N101" s="33"/>
      <c r="O101" s="33"/>
      <c r="P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42" s="40" customFormat="1" ht="13.5" customHeight="1">
      <c r="A102" s="32"/>
      <c r="B102" s="32"/>
      <c r="C102" s="33"/>
      <c r="D102" s="34"/>
      <c r="E102" s="26"/>
      <c r="F102" s="26"/>
      <c r="G102" s="35"/>
      <c r="H102" s="32"/>
      <c r="I102" s="36"/>
      <c r="J102" s="32"/>
      <c r="K102" s="37"/>
      <c r="L102" s="38"/>
      <c r="M102" s="39"/>
      <c r="N102" s="33"/>
      <c r="O102" s="33"/>
      <c r="P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s="40" customFormat="1" ht="13.5" customHeight="1">
      <c r="A103" s="32"/>
      <c r="B103" s="32"/>
      <c r="C103" s="33"/>
      <c r="D103" s="34"/>
      <c r="E103" s="26"/>
      <c r="F103" s="26"/>
      <c r="G103" s="35"/>
      <c r="H103" s="32"/>
      <c r="I103" s="36"/>
      <c r="J103" s="32"/>
      <c r="K103" s="37"/>
      <c r="L103" s="38"/>
      <c r="M103" s="39"/>
      <c r="N103" s="33"/>
      <c r="O103" s="33"/>
      <c r="P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</row>
    <row r="104" spans="1:42" s="40" customFormat="1" ht="13.5" customHeight="1">
      <c r="A104" s="32"/>
      <c r="B104" s="32"/>
      <c r="C104" s="33"/>
      <c r="D104" s="34"/>
      <c r="E104" s="26"/>
      <c r="F104" s="26"/>
      <c r="G104" s="35"/>
      <c r="H104" s="32"/>
      <c r="I104" s="36"/>
      <c r="J104" s="32"/>
      <c r="K104" s="37"/>
      <c r="L104" s="38"/>
      <c r="M104" s="39"/>
      <c r="N104" s="33"/>
      <c r="O104" s="33"/>
      <c r="P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</row>
    <row r="105" spans="1:42" s="40" customFormat="1" ht="13.5" customHeight="1">
      <c r="A105" s="32"/>
      <c r="B105" s="32"/>
      <c r="C105" s="33"/>
      <c r="D105" s="34"/>
      <c r="E105" s="26"/>
      <c r="F105" s="26"/>
      <c r="G105" s="35"/>
      <c r="H105" s="32"/>
      <c r="I105" s="36"/>
      <c r="J105" s="32"/>
      <c r="K105" s="37"/>
      <c r="L105" s="38"/>
      <c r="M105" s="39"/>
      <c r="N105" s="33"/>
      <c r="O105" s="33"/>
      <c r="P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</row>
    <row r="106" spans="1:42" s="40" customFormat="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38"/>
      <c r="M106" s="39"/>
      <c r="N106" s="33"/>
      <c r="O106" s="33"/>
      <c r="P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</row>
    <row r="107" spans="1:42" s="40" customFormat="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38"/>
      <c r="M107" s="39"/>
      <c r="N107" s="33"/>
      <c r="O107" s="33"/>
      <c r="P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</row>
    <row r="108" spans="1:42" s="40" customFormat="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38"/>
      <c r="M108" s="39"/>
      <c r="N108" s="33"/>
      <c r="O108" s="33"/>
      <c r="P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</row>
    <row r="109" spans="1:42" s="40" customFormat="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38"/>
      <c r="M109" s="39"/>
      <c r="N109" s="33"/>
      <c r="O109" s="33"/>
      <c r="P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</row>
    <row r="110" spans="1:42" s="40" customFormat="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38"/>
      <c r="M110" s="39"/>
      <c r="N110" s="33"/>
      <c r="O110" s="33"/>
      <c r="P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</row>
    <row r="111" spans="1:42" s="40" customFormat="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38"/>
      <c r="M111" s="39"/>
      <c r="N111" s="33"/>
      <c r="O111" s="33"/>
      <c r="P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</row>
    <row r="112" spans="1:42" s="40" customFormat="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38"/>
      <c r="M112" s="39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</row>
    <row r="113" spans="1:42" s="40" customFormat="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38"/>
      <c r="M113" s="39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</row>
    <row r="114" spans="1:42" s="40" customFormat="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38"/>
      <c r="M114" s="39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</row>
    <row r="115" spans="1:42" s="40" customFormat="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38"/>
      <c r="M115" s="39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</row>
    <row r="116" spans="1:42" s="40" customFormat="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38"/>
      <c r="M116" s="39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</row>
    <row r="117" spans="1:42" s="40" customFormat="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38"/>
      <c r="M117" s="39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</row>
    <row r="118" spans="1:42" s="40" customFormat="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38"/>
      <c r="M118" s="39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</row>
    <row r="119" spans="1:42" s="40" customFormat="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38"/>
      <c r="M119" s="39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</row>
    <row r="120" spans="1:42" s="40" customFormat="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38"/>
      <c r="M120" s="39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</row>
    <row r="121" spans="1:42" s="40" customFormat="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38"/>
      <c r="M121" s="39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</row>
    <row r="122" spans="1:42" s="40" customFormat="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38"/>
      <c r="M122" s="39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</row>
    <row r="123" spans="1:42" s="40" customFormat="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38"/>
      <c r="M123" s="39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</row>
    <row r="124" spans="1:42" s="40" customFormat="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38"/>
      <c r="M124" s="39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</row>
    <row r="125" spans="1:42" s="40" customFormat="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38"/>
      <c r="M125" s="39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</row>
    <row r="126" spans="1:42" s="40" customFormat="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38"/>
      <c r="M126" s="39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</row>
    <row r="127" spans="1:42" s="40" customFormat="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38"/>
      <c r="M127" s="39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</row>
    <row r="128" spans="1:42" s="40" customFormat="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38"/>
      <c r="M128" s="39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</row>
    <row r="129" spans="1:42" s="40" customFormat="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38"/>
      <c r="M129" s="39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</row>
    <row r="130" spans="1:42" s="40" customFormat="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38"/>
      <c r="M130" s="39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</row>
    <row r="131" spans="1:42" s="18" customFormat="1" ht="13.5" customHeight="1">
      <c r="A131"/>
      <c r="B131"/>
      <c r="C131"/>
      <c r="D131"/>
      <c r="E131"/>
      <c r="F131"/>
      <c r="G131"/>
      <c r="H131"/>
      <c r="I131"/>
      <c r="J131"/>
      <c r="K131"/>
      <c r="L131" s="30"/>
      <c r="M131" s="3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s="18" customFormat="1" ht="13.5" customHeight="1">
      <c r="A132"/>
      <c r="B132"/>
      <c r="C132"/>
      <c r="D132"/>
      <c r="E132"/>
      <c r="F132"/>
      <c r="G132"/>
      <c r="H132"/>
      <c r="I132"/>
      <c r="J132"/>
      <c r="K132"/>
      <c r="L132" s="30"/>
      <c r="M132" s="3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s="18" customFormat="1" ht="13.5" customHeight="1">
      <c r="A133"/>
      <c r="B133"/>
      <c r="C133"/>
      <c r="D133"/>
      <c r="E133"/>
      <c r="F133"/>
      <c r="G133"/>
      <c r="H133"/>
      <c r="I133"/>
      <c r="J133"/>
      <c r="K133"/>
      <c r="L133" s="30"/>
      <c r="M133" s="3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s="18" customFormat="1" ht="13.5" customHeight="1">
      <c r="A134"/>
      <c r="B134"/>
      <c r="C134"/>
      <c r="D134"/>
      <c r="E134"/>
      <c r="F134"/>
      <c r="G134"/>
      <c r="H134"/>
      <c r="I134"/>
      <c r="J134"/>
      <c r="K134"/>
      <c r="L134" s="30"/>
      <c r="M134" s="3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s="18" customFormat="1" ht="13.5" customHeight="1">
      <c r="A135"/>
      <c r="B135"/>
      <c r="C135"/>
      <c r="D135"/>
      <c r="E135"/>
      <c r="F135"/>
      <c r="G135"/>
      <c r="H135"/>
      <c r="I135"/>
      <c r="J135"/>
      <c r="K135"/>
      <c r="L135" s="30"/>
      <c r="M135" s="3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s="18" customFormat="1" ht="13.5" customHeight="1">
      <c r="A136"/>
      <c r="B136"/>
      <c r="C136"/>
      <c r="D136"/>
      <c r="E136"/>
      <c r="F136"/>
      <c r="G136"/>
      <c r="H136"/>
      <c r="I136"/>
      <c r="J136"/>
      <c r="K136"/>
      <c r="L136" s="30"/>
      <c r="M136" s="3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s="18" customFormat="1" ht="13.5" customHeight="1">
      <c r="A137"/>
      <c r="B137"/>
      <c r="C137"/>
      <c r="D137"/>
      <c r="E137"/>
      <c r="F137"/>
      <c r="G137"/>
      <c r="H137"/>
      <c r="I137"/>
      <c r="J137"/>
      <c r="K137"/>
      <c r="L137" s="30"/>
      <c r="M137" s="3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s="18" customFormat="1" ht="13.5" customHeight="1">
      <c r="A138"/>
      <c r="B138"/>
      <c r="C138"/>
      <c r="D138"/>
      <c r="E138"/>
      <c r="F138"/>
      <c r="G138"/>
      <c r="H138"/>
      <c r="I138"/>
      <c r="J138"/>
      <c r="K138"/>
      <c r="L138" s="30"/>
      <c r="M138" s="3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s="18" customFormat="1" ht="13.5" customHeight="1">
      <c r="A139"/>
      <c r="B139"/>
      <c r="C139"/>
      <c r="D139"/>
      <c r="E139"/>
      <c r="F139"/>
      <c r="G139"/>
      <c r="H139"/>
      <c r="I139"/>
      <c r="J139"/>
      <c r="K139"/>
      <c r="L139" s="30"/>
      <c r="M139" s="3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s="18" customFormat="1" ht="13.5" customHeight="1">
      <c r="A140"/>
      <c r="B140"/>
      <c r="C140"/>
      <c r="D140"/>
      <c r="E140"/>
      <c r="F140"/>
      <c r="G140"/>
      <c r="H140"/>
      <c r="I140"/>
      <c r="J140"/>
      <c r="K140"/>
      <c r="L140" s="30"/>
      <c r="M140" s="3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s="18" customFormat="1" ht="13.5" customHeight="1">
      <c r="A141"/>
      <c r="B141"/>
      <c r="C141"/>
      <c r="D141"/>
      <c r="E141"/>
      <c r="F141"/>
      <c r="G141"/>
      <c r="H141"/>
      <c r="I141"/>
      <c r="J141"/>
      <c r="K141"/>
      <c r="L141" s="30"/>
      <c r="M141" s="3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s="18" customFormat="1" ht="13.5" customHeight="1">
      <c r="A142"/>
      <c r="B142"/>
      <c r="C142"/>
      <c r="D142"/>
      <c r="E142"/>
      <c r="F142"/>
      <c r="G142"/>
      <c r="H142"/>
      <c r="I142"/>
      <c r="J142"/>
      <c r="K142"/>
      <c r="L142" s="30"/>
      <c r="M142" s="3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s="18" customFormat="1" ht="13.5" customHeight="1">
      <c r="A143"/>
      <c r="B143"/>
      <c r="C143"/>
      <c r="D143"/>
      <c r="E143"/>
      <c r="F143"/>
      <c r="G143"/>
      <c r="H143"/>
      <c r="I143"/>
      <c r="J143"/>
      <c r="K143"/>
      <c r="L143" s="30"/>
      <c r="M143" s="3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s="18" customFormat="1" ht="13.5" customHeight="1">
      <c r="A144"/>
      <c r="B144"/>
      <c r="C144"/>
      <c r="D144"/>
      <c r="E144"/>
      <c r="F144"/>
      <c r="G144"/>
      <c r="H144"/>
      <c r="I144"/>
      <c r="J144"/>
      <c r="K144"/>
      <c r="L144" s="30"/>
      <c r="M144" s="3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s="18" customFormat="1" ht="13.5" customHeight="1">
      <c r="A145"/>
      <c r="B145"/>
      <c r="C145"/>
      <c r="D145"/>
      <c r="E145"/>
      <c r="F145"/>
      <c r="G145"/>
      <c r="H145"/>
      <c r="I145"/>
      <c r="J145"/>
      <c r="K145"/>
      <c r="L145" s="30"/>
      <c r="M145" s="3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s="18" customFormat="1" ht="13.5" customHeight="1">
      <c r="A146"/>
      <c r="B146"/>
      <c r="C146"/>
      <c r="D146"/>
      <c r="E146"/>
      <c r="F146"/>
      <c r="G146"/>
      <c r="H146"/>
      <c r="I146"/>
      <c r="J146"/>
      <c r="K146"/>
      <c r="L146" s="30"/>
      <c r="M146" s="3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s="18" customFormat="1" ht="13.5" customHeight="1">
      <c r="A147"/>
      <c r="B147"/>
      <c r="C147"/>
      <c r="D147"/>
      <c r="E147"/>
      <c r="F147"/>
      <c r="G147"/>
      <c r="H147"/>
      <c r="I147"/>
      <c r="J147"/>
      <c r="K147"/>
      <c r="L147" s="30"/>
      <c r="M147" s="3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s="18" customFormat="1" ht="13.5" customHeight="1">
      <c r="A148"/>
      <c r="B148"/>
      <c r="C148"/>
      <c r="D148"/>
      <c r="E148"/>
      <c r="F148"/>
      <c r="G148"/>
      <c r="H148"/>
      <c r="I148"/>
      <c r="J148"/>
      <c r="K148"/>
      <c r="L148" s="30"/>
      <c r="M148" s="3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s="18" customFormat="1" ht="13.5" customHeight="1">
      <c r="A149"/>
      <c r="B149"/>
      <c r="C149"/>
      <c r="D149"/>
      <c r="E149"/>
      <c r="F149"/>
      <c r="G149"/>
      <c r="H149"/>
      <c r="I149"/>
      <c r="J149"/>
      <c r="K149"/>
      <c r="L149" s="30"/>
      <c r="M149" s="3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s="18" customFormat="1" ht="13.5" customHeight="1">
      <c r="A150"/>
      <c r="B150"/>
      <c r="C150"/>
      <c r="D150"/>
      <c r="E150"/>
      <c r="F150"/>
      <c r="G150"/>
      <c r="H150"/>
      <c r="I150"/>
      <c r="J150"/>
      <c r="K150"/>
      <c r="L150" s="30"/>
      <c r="M150" s="3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s="18" customFormat="1" ht="13.5" customHeight="1">
      <c r="A151"/>
      <c r="B151"/>
      <c r="C151"/>
      <c r="D151"/>
      <c r="E151"/>
      <c r="F151"/>
      <c r="G151"/>
      <c r="H151"/>
      <c r="I151"/>
      <c r="J151"/>
      <c r="K151"/>
      <c r="L151" s="30"/>
      <c r="M151" s="3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s="18" customFormat="1" ht="13.5" customHeight="1">
      <c r="A152"/>
      <c r="B152"/>
      <c r="C152"/>
      <c r="D152"/>
      <c r="E152"/>
      <c r="F152"/>
      <c r="G152"/>
      <c r="H152"/>
      <c r="I152"/>
      <c r="J152"/>
      <c r="K152"/>
      <c r="L152" s="30"/>
      <c r="M152" s="3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s="18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 s="30"/>
      <c r="M153" s="3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s="18" customFormat="1" ht="13.5" customHeight="1">
      <c r="A154"/>
      <c r="B154"/>
      <c r="C154"/>
      <c r="D154"/>
      <c r="E154"/>
      <c r="F154"/>
      <c r="G154"/>
      <c r="H154"/>
      <c r="I154"/>
      <c r="J154"/>
      <c r="K154"/>
      <c r="L154" s="30"/>
      <c r="M154" s="3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s="18" customFormat="1" ht="13.5" customHeight="1">
      <c r="A155"/>
      <c r="B155"/>
      <c r="C155"/>
      <c r="D155"/>
      <c r="E155"/>
      <c r="F155"/>
      <c r="G155"/>
      <c r="H155"/>
      <c r="I155"/>
      <c r="J155"/>
      <c r="K155"/>
      <c r="L155" s="30"/>
      <c r="M155" s="3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s="18" customFormat="1" ht="13.5" customHeight="1">
      <c r="A156"/>
      <c r="B156"/>
      <c r="C156"/>
      <c r="D156"/>
      <c r="E156"/>
      <c r="F156"/>
      <c r="G156"/>
      <c r="H156"/>
      <c r="I156"/>
      <c r="J156"/>
      <c r="K156"/>
      <c r="L156" s="30"/>
      <c r="M156" s="3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s="18" customFormat="1" ht="13.5" customHeight="1">
      <c r="A157"/>
      <c r="B157"/>
      <c r="C157"/>
      <c r="D157"/>
      <c r="E157"/>
      <c r="F157"/>
      <c r="G157"/>
      <c r="H157"/>
      <c r="I157"/>
      <c r="J157"/>
      <c r="K157"/>
      <c r="L157" s="30"/>
      <c r="M157" s="3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s="18" customFormat="1" ht="13.5" customHeight="1">
      <c r="A158"/>
      <c r="B158"/>
      <c r="C158"/>
      <c r="D158"/>
      <c r="E158"/>
      <c r="F158"/>
      <c r="G158"/>
      <c r="H158"/>
      <c r="I158"/>
      <c r="J158"/>
      <c r="K158"/>
      <c r="L158" s="30"/>
      <c r="M158" s="3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s="18" customFormat="1" ht="13.5" customHeight="1">
      <c r="A159"/>
      <c r="B159"/>
      <c r="C159"/>
      <c r="D159"/>
      <c r="E159"/>
      <c r="F159"/>
      <c r="G159"/>
      <c r="H159"/>
      <c r="I159"/>
      <c r="J159"/>
      <c r="K159"/>
      <c r="L159" s="30"/>
      <c r="M159" s="3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s="18" customFormat="1" ht="13.5" customHeight="1">
      <c r="A160"/>
      <c r="B160"/>
      <c r="C160"/>
      <c r="D160"/>
      <c r="E160"/>
      <c r="F160"/>
      <c r="G160"/>
      <c r="H160"/>
      <c r="I160"/>
      <c r="J160"/>
      <c r="K160"/>
      <c r="L160" s="30"/>
      <c r="M160" s="3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s="18" customFormat="1" ht="13.5" customHeight="1">
      <c r="A161"/>
      <c r="B161"/>
      <c r="C161"/>
      <c r="D161"/>
      <c r="E161"/>
      <c r="F161"/>
      <c r="G161"/>
      <c r="H161"/>
      <c r="I161"/>
      <c r="J161"/>
      <c r="K161"/>
      <c r="L161" s="30"/>
      <c r="M161" s="3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s="18" customFormat="1" ht="13.5" customHeight="1">
      <c r="A162"/>
      <c r="B162"/>
      <c r="C162"/>
      <c r="D162"/>
      <c r="E162"/>
      <c r="F162"/>
      <c r="G162"/>
      <c r="H162"/>
      <c r="I162"/>
      <c r="J162"/>
      <c r="K162"/>
      <c r="L162" s="30"/>
      <c r="M162" s="3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s="18" customFormat="1" ht="13.5" customHeight="1">
      <c r="A163"/>
      <c r="B163"/>
      <c r="C163"/>
      <c r="D163"/>
      <c r="E163"/>
      <c r="F163"/>
      <c r="G163"/>
      <c r="H163"/>
      <c r="I163"/>
      <c r="J163"/>
      <c r="K163"/>
      <c r="L163" s="30"/>
      <c r="M163" s="3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s="18" customFormat="1" ht="13.5" customHeight="1">
      <c r="A164"/>
      <c r="B164"/>
      <c r="C164"/>
      <c r="D164"/>
      <c r="E164"/>
      <c r="F164"/>
      <c r="G164"/>
      <c r="H164"/>
      <c r="I164"/>
      <c r="J164"/>
      <c r="K164"/>
      <c r="L164" s="30"/>
      <c r="M164" s="3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s="18" customFormat="1" ht="13.5" customHeight="1">
      <c r="A165"/>
      <c r="B165"/>
      <c r="C165"/>
      <c r="D165"/>
      <c r="E165"/>
      <c r="F165"/>
      <c r="G165"/>
      <c r="H165"/>
      <c r="I165"/>
      <c r="J165"/>
      <c r="K165"/>
      <c r="L165" s="30"/>
      <c r="M165" s="3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s="18" customFormat="1" ht="13.5" customHeight="1">
      <c r="A166"/>
      <c r="B166"/>
      <c r="C166"/>
      <c r="D166"/>
      <c r="E166"/>
      <c r="F166"/>
      <c r="G166"/>
      <c r="H166"/>
      <c r="I166"/>
      <c r="J166"/>
      <c r="K166"/>
      <c r="L166" s="30"/>
      <c r="M166" s="3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s="18" customFormat="1" ht="13.5" customHeight="1">
      <c r="A167"/>
      <c r="B167"/>
      <c r="C167"/>
      <c r="D167"/>
      <c r="E167"/>
      <c r="F167"/>
      <c r="G167"/>
      <c r="H167"/>
      <c r="I167"/>
      <c r="J167"/>
      <c r="K167"/>
      <c r="L167" s="30"/>
      <c r="M167" s="3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s="18" customFormat="1" ht="13.5" customHeight="1">
      <c r="A168"/>
      <c r="B168"/>
      <c r="C168"/>
      <c r="D168"/>
      <c r="E168"/>
      <c r="F168"/>
      <c r="G168"/>
      <c r="H168"/>
      <c r="I168"/>
      <c r="J168"/>
      <c r="K168"/>
      <c r="L168" s="30"/>
      <c r="M168" s="3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s="18" customFormat="1" ht="13.5" customHeight="1">
      <c r="A169"/>
      <c r="B169"/>
      <c r="C169"/>
      <c r="D169"/>
      <c r="E169"/>
      <c r="F169"/>
      <c r="G169"/>
      <c r="H169"/>
      <c r="I169"/>
      <c r="J169"/>
      <c r="K169"/>
      <c r="L169" s="30"/>
      <c r="M169" s="3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s="18" customFormat="1" ht="13.5" customHeight="1">
      <c r="A170"/>
      <c r="B170"/>
      <c r="C170"/>
      <c r="D170"/>
      <c r="E170"/>
      <c r="F170"/>
      <c r="G170"/>
      <c r="H170"/>
      <c r="I170"/>
      <c r="J170"/>
      <c r="K170"/>
      <c r="L170" s="30"/>
      <c r="M170" s="3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s="18" customFormat="1" ht="13.5" customHeight="1">
      <c r="A171"/>
      <c r="B171"/>
      <c r="C171"/>
      <c r="D171"/>
      <c r="E171"/>
      <c r="F171"/>
      <c r="G171"/>
      <c r="H171"/>
      <c r="I171"/>
      <c r="J171"/>
      <c r="K171"/>
      <c r="L171" s="30"/>
      <c r="M171" s="3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s="18" customFormat="1" ht="13.5" customHeight="1">
      <c r="A172"/>
      <c r="B172"/>
      <c r="C172"/>
      <c r="D172"/>
      <c r="E172"/>
      <c r="F172"/>
      <c r="G172"/>
      <c r="H172"/>
      <c r="I172"/>
      <c r="J172"/>
      <c r="K172"/>
      <c r="L172" s="30"/>
      <c r="M172" s="3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s="18" customFormat="1" ht="13.5" customHeight="1">
      <c r="A173"/>
      <c r="B173"/>
      <c r="C173"/>
      <c r="D173"/>
      <c r="E173"/>
      <c r="F173"/>
      <c r="G173"/>
      <c r="H173"/>
      <c r="I173"/>
      <c r="J173"/>
      <c r="K173"/>
      <c r="L173" s="30"/>
      <c r="M173" s="3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s="18" customFormat="1" ht="13.5" customHeight="1">
      <c r="A174"/>
      <c r="B174"/>
      <c r="C174"/>
      <c r="D174"/>
      <c r="E174"/>
      <c r="F174"/>
      <c r="G174"/>
      <c r="H174"/>
      <c r="I174"/>
      <c r="J174"/>
      <c r="K174"/>
      <c r="L174" s="30"/>
      <c r="M174" s="3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s="18" customFormat="1" ht="13.5" customHeight="1">
      <c r="A175"/>
      <c r="B175"/>
      <c r="C175"/>
      <c r="D175"/>
      <c r="E175"/>
      <c r="F175"/>
      <c r="G175"/>
      <c r="H175"/>
      <c r="I175"/>
      <c r="J175"/>
      <c r="K175"/>
      <c r="L175" s="30"/>
      <c r="M175" s="3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s="18" customFormat="1" ht="13.5" customHeight="1">
      <c r="A176"/>
      <c r="B176"/>
      <c r="C176"/>
      <c r="D176"/>
      <c r="E176"/>
      <c r="F176"/>
      <c r="G176"/>
      <c r="H176"/>
      <c r="I176"/>
      <c r="J176"/>
      <c r="K176"/>
      <c r="L176" s="30"/>
      <c r="M176" s="3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s="18" customFormat="1" ht="13.5" customHeight="1">
      <c r="A177"/>
      <c r="B177"/>
      <c r="C177"/>
      <c r="D177"/>
      <c r="E177"/>
      <c r="F177"/>
      <c r="G177"/>
      <c r="H177"/>
      <c r="I177"/>
      <c r="J177"/>
      <c r="K177"/>
      <c r="L177" s="30"/>
      <c r="M177" s="3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s="18" customFormat="1" ht="13.5" customHeight="1">
      <c r="A178"/>
      <c r="B178"/>
      <c r="C178"/>
      <c r="D178"/>
      <c r="E178"/>
      <c r="F178"/>
      <c r="G178"/>
      <c r="H178"/>
      <c r="I178"/>
      <c r="J178"/>
      <c r="K178"/>
      <c r="L178" s="30"/>
      <c r="M178" s="3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s="18" customFormat="1" ht="13.5" customHeight="1">
      <c r="A179"/>
      <c r="B179"/>
      <c r="C179"/>
      <c r="D179"/>
      <c r="E179"/>
      <c r="F179"/>
      <c r="G179"/>
      <c r="H179"/>
      <c r="I179"/>
      <c r="J179"/>
      <c r="K179"/>
      <c r="L179" s="30"/>
      <c r="M179" s="3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s="18" customFormat="1" ht="13.5" customHeight="1">
      <c r="A180"/>
      <c r="B180"/>
      <c r="C180"/>
      <c r="D180"/>
      <c r="E180"/>
      <c r="F180"/>
      <c r="G180"/>
      <c r="H180"/>
      <c r="I180"/>
      <c r="J180"/>
      <c r="K180"/>
      <c r="L180" s="30"/>
      <c r="M180" s="3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s="18" customFormat="1" ht="13.5" customHeight="1">
      <c r="A181"/>
      <c r="B181"/>
      <c r="C181"/>
      <c r="D181"/>
      <c r="E181"/>
      <c r="F181"/>
      <c r="G181"/>
      <c r="H181"/>
      <c r="I181"/>
      <c r="J181"/>
      <c r="K181"/>
      <c r="L181" s="30"/>
      <c r="M181" s="3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s="18" customFormat="1" ht="13.5" customHeight="1">
      <c r="A182"/>
      <c r="B182"/>
      <c r="C182"/>
      <c r="D182"/>
      <c r="E182"/>
      <c r="F182"/>
      <c r="G182"/>
      <c r="H182"/>
      <c r="I182"/>
      <c r="J182"/>
      <c r="K182"/>
      <c r="L182" s="30"/>
      <c r="M182" s="3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s="18" customFormat="1" ht="13.5" customHeight="1">
      <c r="A183"/>
      <c r="B183"/>
      <c r="C183"/>
      <c r="D183"/>
      <c r="E183"/>
      <c r="F183"/>
      <c r="G183"/>
      <c r="H183"/>
      <c r="I183"/>
      <c r="J183"/>
      <c r="K183"/>
      <c r="L183" s="30"/>
      <c r="M183" s="3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s="18" customFormat="1" ht="13.5" customHeight="1">
      <c r="A184"/>
      <c r="B184"/>
      <c r="C184"/>
      <c r="D184"/>
      <c r="E184"/>
      <c r="F184"/>
      <c r="G184"/>
      <c r="H184"/>
      <c r="I184"/>
      <c r="J184"/>
      <c r="K184"/>
      <c r="L184" s="30"/>
      <c r="M184" s="3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s="18" customFormat="1" ht="13.5" customHeight="1">
      <c r="A185"/>
      <c r="B185"/>
      <c r="C185"/>
      <c r="D185"/>
      <c r="E185"/>
      <c r="F185"/>
      <c r="G185"/>
      <c r="H185"/>
      <c r="I185"/>
      <c r="J185"/>
      <c r="K185"/>
      <c r="L185" s="30"/>
      <c r="M185" s="3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s="18" customFormat="1" ht="13.5" customHeight="1">
      <c r="A186"/>
      <c r="B186"/>
      <c r="C186"/>
      <c r="D186"/>
      <c r="E186"/>
      <c r="F186"/>
      <c r="G186"/>
      <c r="H186"/>
      <c r="I186"/>
      <c r="J186"/>
      <c r="K186"/>
      <c r="L186" s="30"/>
      <c r="M186" s="3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s="18" customFormat="1" ht="13.5" customHeight="1">
      <c r="A187"/>
      <c r="B187"/>
      <c r="C187"/>
      <c r="D187"/>
      <c r="E187"/>
      <c r="F187"/>
      <c r="G187"/>
      <c r="H187"/>
      <c r="I187"/>
      <c r="J187"/>
      <c r="K187"/>
      <c r="L187" s="30"/>
      <c r="M187" s="3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s="18" customFormat="1" ht="13.5" customHeight="1">
      <c r="A188"/>
      <c r="B188"/>
      <c r="C188"/>
      <c r="D188"/>
      <c r="E188"/>
      <c r="F188"/>
      <c r="G188"/>
      <c r="H188"/>
      <c r="I188"/>
      <c r="J188"/>
      <c r="K188"/>
      <c r="L188" s="30"/>
      <c r="M188" s="3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s="18" customFormat="1" ht="13.5" customHeight="1">
      <c r="A189"/>
      <c r="B189"/>
      <c r="C189"/>
      <c r="D189"/>
      <c r="E189"/>
      <c r="F189"/>
      <c r="G189"/>
      <c r="H189"/>
      <c r="I189"/>
      <c r="J189"/>
      <c r="K189"/>
      <c r="L189" s="30"/>
      <c r="M189" s="3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s="18" customFormat="1" ht="13.5" customHeight="1">
      <c r="A190"/>
      <c r="B190"/>
      <c r="C190"/>
      <c r="D190"/>
      <c r="E190"/>
      <c r="F190"/>
      <c r="G190"/>
      <c r="H190"/>
      <c r="I190"/>
      <c r="J190"/>
      <c r="K190"/>
      <c r="L190" s="30"/>
      <c r="M190" s="3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s="18" customFormat="1" ht="13.5" customHeight="1">
      <c r="A191"/>
      <c r="B191"/>
      <c r="C191"/>
      <c r="D191"/>
      <c r="E191"/>
      <c r="F191"/>
      <c r="G191"/>
      <c r="H191"/>
      <c r="I191"/>
      <c r="J191"/>
      <c r="K191"/>
      <c r="L191" s="30"/>
      <c r="M191" s="3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s="18" customFormat="1" ht="13.5" customHeight="1">
      <c r="A192"/>
      <c r="B192"/>
      <c r="C192"/>
      <c r="D192"/>
      <c r="E192"/>
      <c r="F192"/>
      <c r="G192"/>
      <c r="H192"/>
      <c r="I192"/>
      <c r="J192"/>
      <c r="K192"/>
      <c r="L192" s="30"/>
      <c r="M192" s="3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s="18" customFormat="1" ht="13.5" customHeight="1">
      <c r="A193"/>
      <c r="B193"/>
      <c r="C193"/>
      <c r="D193"/>
      <c r="E193"/>
      <c r="F193"/>
      <c r="G193"/>
      <c r="H193"/>
      <c r="I193"/>
      <c r="J193"/>
      <c r="K193"/>
      <c r="L193" s="30"/>
      <c r="M193" s="3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s="18" customFormat="1" ht="13.5" customHeight="1">
      <c r="A194"/>
      <c r="B194"/>
      <c r="C194"/>
      <c r="D194"/>
      <c r="E194"/>
      <c r="F194"/>
      <c r="G194"/>
      <c r="H194"/>
      <c r="I194"/>
      <c r="J194"/>
      <c r="K194"/>
      <c r="L194" s="30"/>
      <c r="M194" s="3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s="18" customFormat="1" ht="13.5" customHeight="1">
      <c r="A195"/>
      <c r="B195"/>
      <c r="C195"/>
      <c r="D195"/>
      <c r="E195"/>
      <c r="F195"/>
      <c r="G195"/>
      <c r="H195"/>
      <c r="I195"/>
      <c r="J195"/>
      <c r="K195"/>
      <c r="L195" s="30"/>
      <c r="M195" s="3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s="18" customFormat="1" ht="13.5" customHeight="1">
      <c r="A196"/>
      <c r="B196"/>
      <c r="C196"/>
      <c r="D196"/>
      <c r="E196"/>
      <c r="F196"/>
      <c r="G196"/>
      <c r="H196"/>
      <c r="I196"/>
      <c r="J196"/>
      <c r="K196"/>
      <c r="L196" s="30"/>
      <c r="M196" s="3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s="18" customFormat="1" ht="13.5" customHeight="1">
      <c r="A197"/>
      <c r="B197"/>
      <c r="C197"/>
      <c r="D197"/>
      <c r="E197"/>
      <c r="F197"/>
      <c r="G197"/>
      <c r="H197"/>
      <c r="I197"/>
      <c r="J197"/>
      <c r="K197"/>
      <c r="L197" s="30"/>
      <c r="M197" s="3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s="18" customFormat="1" ht="13.5" customHeight="1">
      <c r="A198"/>
      <c r="B198"/>
      <c r="C198"/>
      <c r="D198"/>
      <c r="E198"/>
      <c r="F198"/>
      <c r="G198"/>
      <c r="H198"/>
      <c r="I198"/>
      <c r="J198"/>
      <c r="K198"/>
      <c r="L198" s="30"/>
      <c r="M198" s="3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s="18" customFormat="1" ht="13.5" customHeight="1">
      <c r="A199"/>
      <c r="B199"/>
      <c r="C199"/>
      <c r="D199"/>
      <c r="E199"/>
      <c r="F199"/>
      <c r="G199"/>
      <c r="H199"/>
      <c r="I199"/>
      <c r="J199"/>
      <c r="K199"/>
      <c r="L199" s="30"/>
      <c r="M199" s="3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s="18" customFormat="1" ht="13.5" customHeight="1">
      <c r="A200"/>
      <c r="B200"/>
      <c r="C200"/>
      <c r="D200"/>
      <c r="E200"/>
      <c r="F200"/>
      <c r="G200"/>
      <c r="H200"/>
      <c r="I200"/>
      <c r="J200"/>
      <c r="K200"/>
      <c r="L200" s="30"/>
      <c r="M200" s="3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s="18" customFormat="1" ht="13.5" customHeight="1">
      <c r="A201"/>
      <c r="B201"/>
      <c r="C201"/>
      <c r="D201"/>
      <c r="E201"/>
      <c r="F201"/>
      <c r="G201"/>
      <c r="H201"/>
      <c r="I201"/>
      <c r="J201"/>
      <c r="K201"/>
      <c r="L201" s="30"/>
      <c r="M201" s="3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s="18" customFormat="1" ht="13.5" customHeight="1">
      <c r="A202"/>
      <c r="B202"/>
      <c r="C202"/>
      <c r="D202"/>
      <c r="E202"/>
      <c r="F202"/>
      <c r="G202"/>
      <c r="H202"/>
      <c r="I202"/>
      <c r="J202"/>
      <c r="K202"/>
      <c r="L202" s="30"/>
      <c r="M202" s="3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s="18" customFormat="1" ht="13.5" customHeight="1">
      <c r="A203"/>
      <c r="B203"/>
      <c r="C203"/>
      <c r="D203"/>
      <c r="E203"/>
      <c r="F203"/>
      <c r="G203"/>
      <c r="H203"/>
      <c r="I203"/>
      <c r="J203"/>
      <c r="K203"/>
      <c r="L203" s="30"/>
      <c r="M203" s="3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s="18" customFormat="1" ht="13.5" customHeight="1">
      <c r="A204"/>
      <c r="B204"/>
      <c r="C204"/>
      <c r="D204"/>
      <c r="E204"/>
      <c r="F204"/>
      <c r="G204"/>
      <c r="H204"/>
      <c r="I204"/>
      <c r="J204"/>
      <c r="K204"/>
      <c r="L204" s="30"/>
      <c r="M204" s="3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s="18" customFormat="1" ht="13.5" customHeight="1">
      <c r="A205"/>
      <c r="B205"/>
      <c r="C205"/>
      <c r="D205"/>
      <c r="E205"/>
      <c r="F205"/>
      <c r="G205"/>
      <c r="H205"/>
      <c r="I205"/>
      <c r="J205"/>
      <c r="K205"/>
      <c r="L205" s="30"/>
      <c r="M205" s="3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s="18" customFormat="1" ht="13.5" customHeight="1">
      <c r="A206"/>
      <c r="B206"/>
      <c r="C206"/>
      <c r="D206"/>
      <c r="E206"/>
      <c r="F206"/>
      <c r="G206"/>
      <c r="H206"/>
      <c r="I206"/>
      <c r="J206"/>
      <c r="K206"/>
      <c r="L206" s="30"/>
      <c r="M206" s="3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s="18" customFormat="1" ht="13.5" customHeight="1">
      <c r="A207"/>
      <c r="B207"/>
      <c r="C207"/>
      <c r="D207"/>
      <c r="E207"/>
      <c r="F207"/>
      <c r="G207"/>
      <c r="H207"/>
      <c r="I207"/>
      <c r="J207"/>
      <c r="K207"/>
      <c r="L207" s="30"/>
      <c r="M207" s="3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s="18" customFormat="1" ht="13.5" customHeight="1">
      <c r="A208"/>
      <c r="B208"/>
      <c r="C208"/>
      <c r="D208"/>
      <c r="E208"/>
      <c r="F208"/>
      <c r="G208"/>
      <c r="H208"/>
      <c r="I208"/>
      <c r="J208"/>
      <c r="K208"/>
      <c r="L208" s="30"/>
      <c r="M208" s="3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s="18" customFormat="1" ht="13.5" customHeight="1">
      <c r="A209"/>
      <c r="B209"/>
      <c r="C209"/>
      <c r="D209"/>
      <c r="E209"/>
      <c r="F209"/>
      <c r="G209"/>
      <c r="H209"/>
      <c r="I209"/>
      <c r="J209"/>
      <c r="K209"/>
      <c r="L209" s="30"/>
      <c r="M209" s="3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s="18" customFormat="1" ht="13.5" customHeight="1">
      <c r="A210"/>
      <c r="B210"/>
      <c r="C210"/>
      <c r="D210"/>
      <c r="E210"/>
      <c r="F210"/>
      <c r="G210"/>
      <c r="H210"/>
      <c r="I210"/>
      <c r="J210"/>
      <c r="K210"/>
      <c r="L210" s="30"/>
      <c r="M210" s="3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s="18" customFormat="1" ht="13.5" customHeight="1">
      <c r="A211"/>
      <c r="B211"/>
      <c r="C211"/>
      <c r="D211"/>
      <c r="E211"/>
      <c r="F211"/>
      <c r="G211"/>
      <c r="H211"/>
      <c r="I211"/>
      <c r="J211"/>
      <c r="K211"/>
      <c r="L211" s="30"/>
      <c r="M211" s="3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s="18" customFormat="1" ht="13.5" customHeight="1">
      <c r="A212"/>
      <c r="B212"/>
      <c r="C212"/>
      <c r="D212"/>
      <c r="E212"/>
      <c r="F212"/>
      <c r="G212"/>
      <c r="H212"/>
      <c r="I212"/>
      <c r="J212"/>
      <c r="K212"/>
      <c r="L212" s="30"/>
      <c r="M212" s="3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s="18" customFormat="1" ht="13.5" customHeight="1">
      <c r="A213"/>
      <c r="B213"/>
      <c r="C213"/>
      <c r="D213"/>
      <c r="E213"/>
      <c r="F213"/>
      <c r="G213"/>
      <c r="H213"/>
      <c r="I213"/>
      <c r="J213"/>
      <c r="K213"/>
      <c r="L213" s="30"/>
      <c r="M213" s="3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s="18" customFormat="1" ht="13.5" customHeight="1">
      <c r="A214"/>
      <c r="B214"/>
      <c r="C214"/>
      <c r="D214"/>
      <c r="E214"/>
      <c r="F214"/>
      <c r="G214"/>
      <c r="H214"/>
      <c r="I214"/>
      <c r="J214"/>
      <c r="K214"/>
      <c r="L214" s="30"/>
      <c r="M214" s="3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s="18" customFormat="1" ht="13.5" customHeight="1">
      <c r="A215"/>
      <c r="B215"/>
      <c r="C215"/>
      <c r="D215"/>
      <c r="E215"/>
      <c r="F215"/>
      <c r="G215"/>
      <c r="H215"/>
      <c r="I215"/>
      <c r="J215"/>
      <c r="K215"/>
      <c r="L215" s="30"/>
      <c r="M215" s="3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s="18" customFormat="1" ht="13.5" customHeight="1">
      <c r="A216"/>
      <c r="B216"/>
      <c r="C216"/>
      <c r="D216"/>
      <c r="E216"/>
      <c r="F216"/>
      <c r="G216"/>
      <c r="H216"/>
      <c r="I216"/>
      <c r="J216"/>
      <c r="K216"/>
      <c r="L216" s="30"/>
      <c r="M216" s="31"/>
      <c r="N216"/>
      <c r="O216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s="18" customFormat="1" ht="13.5" customHeight="1">
      <c r="A217"/>
      <c r="B217"/>
      <c r="C217"/>
      <c r="D217"/>
      <c r="E217"/>
      <c r="F217"/>
      <c r="G217"/>
      <c r="H217"/>
      <c r="I217"/>
      <c r="J217"/>
      <c r="K217"/>
      <c r="L217" s="30"/>
      <c r="M217" s="3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s="18" customFormat="1" ht="13.5" customHeight="1">
      <c r="A218"/>
      <c r="B218"/>
      <c r="C218"/>
      <c r="D218"/>
      <c r="E218"/>
      <c r="F218"/>
      <c r="G218"/>
      <c r="H218"/>
      <c r="I218"/>
      <c r="J218"/>
      <c r="K218"/>
      <c r="L218" s="30"/>
      <c r="M218" s="3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s="18" customFormat="1" ht="13.5" customHeight="1">
      <c r="A219"/>
      <c r="B219"/>
      <c r="C219"/>
      <c r="D219"/>
      <c r="E219"/>
      <c r="F219"/>
      <c r="G219"/>
      <c r="H219"/>
      <c r="I219"/>
      <c r="J219"/>
      <c r="K219"/>
      <c r="L219" s="30"/>
      <c r="M219" s="3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s="18" customFormat="1" ht="13.5" customHeight="1">
      <c r="A220"/>
      <c r="B220"/>
      <c r="C220"/>
      <c r="D220"/>
      <c r="E220"/>
      <c r="F220"/>
      <c r="G220"/>
      <c r="H220"/>
      <c r="I220"/>
      <c r="J220"/>
      <c r="K220"/>
      <c r="L220" s="30"/>
      <c r="M220" s="3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s="18" customFormat="1" ht="13.5" customHeight="1">
      <c r="A221"/>
      <c r="B221"/>
      <c r="C221"/>
      <c r="D221"/>
      <c r="E221"/>
      <c r="F221"/>
      <c r="G221"/>
      <c r="H221"/>
      <c r="I221"/>
      <c r="J221"/>
      <c r="K221"/>
      <c r="L221" s="30"/>
      <c r="M221" s="3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s="18" customFormat="1" ht="13.5" customHeight="1">
      <c r="A222"/>
      <c r="B222"/>
      <c r="C222"/>
      <c r="D222"/>
      <c r="E222"/>
      <c r="F222"/>
      <c r="G222"/>
      <c r="H222"/>
      <c r="I222"/>
      <c r="J222"/>
      <c r="K222"/>
      <c r="L222" s="30"/>
      <c r="M222" s="3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s="18" customFormat="1" ht="13.5" customHeight="1">
      <c r="A223"/>
      <c r="B223"/>
      <c r="C223"/>
      <c r="D223"/>
      <c r="E223"/>
      <c r="F223"/>
      <c r="G223"/>
      <c r="H223"/>
      <c r="I223"/>
      <c r="J223"/>
      <c r="K223"/>
      <c r="L223" s="30"/>
      <c r="M223" s="3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s="18" customFormat="1" ht="13.5" customHeight="1">
      <c r="A224"/>
      <c r="B224"/>
      <c r="C224"/>
      <c r="D224"/>
      <c r="E224"/>
      <c r="F224"/>
      <c r="G224"/>
      <c r="H224"/>
      <c r="I224"/>
      <c r="J224"/>
      <c r="K224"/>
      <c r="L224" s="30"/>
      <c r="M224" s="3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s="18" customFormat="1" ht="13.5" customHeight="1">
      <c r="A225"/>
      <c r="B225"/>
      <c r="C225"/>
      <c r="D225"/>
      <c r="E225"/>
      <c r="F225"/>
      <c r="G225"/>
      <c r="H225"/>
      <c r="I225"/>
      <c r="J225"/>
      <c r="K225"/>
      <c r="L225" s="30"/>
      <c r="M225" s="3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s="18" customFormat="1" ht="13.5" customHeight="1">
      <c r="A226"/>
      <c r="B226"/>
      <c r="C226"/>
      <c r="D226"/>
      <c r="E226"/>
      <c r="F226"/>
      <c r="G226"/>
      <c r="H226"/>
      <c r="I226"/>
      <c r="J226"/>
      <c r="K226"/>
      <c r="L226" s="30"/>
      <c r="M226" s="3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s="18" customFormat="1" ht="13.5" customHeight="1">
      <c r="A227"/>
      <c r="B227"/>
      <c r="C227"/>
      <c r="D227"/>
      <c r="E227"/>
      <c r="F227"/>
      <c r="G227"/>
      <c r="H227"/>
      <c r="I227"/>
      <c r="J227"/>
      <c r="K227"/>
      <c r="L227" s="30"/>
      <c r="M227" s="3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s="18" customFormat="1" ht="13.5" customHeight="1">
      <c r="A228"/>
      <c r="B228"/>
      <c r="C228"/>
      <c r="D228"/>
      <c r="E228"/>
      <c r="F228"/>
      <c r="G228"/>
      <c r="H228"/>
      <c r="I228"/>
      <c r="J228"/>
      <c r="K228"/>
      <c r="L228" s="30"/>
      <c r="M228" s="3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s="18" customFormat="1" ht="13.5" customHeight="1">
      <c r="A229"/>
      <c r="B229"/>
      <c r="C229"/>
      <c r="D229"/>
      <c r="E229"/>
      <c r="F229"/>
      <c r="G229"/>
      <c r="H229"/>
      <c r="I229"/>
      <c r="J229"/>
      <c r="K229"/>
      <c r="L229" s="30"/>
      <c r="M229" s="3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s="18" customFormat="1" ht="13.5" customHeight="1">
      <c r="A230"/>
      <c r="B230"/>
      <c r="C230"/>
      <c r="D230"/>
      <c r="E230"/>
      <c r="F230"/>
      <c r="G230"/>
      <c r="H230"/>
      <c r="I230"/>
      <c r="J230"/>
      <c r="K230"/>
      <c r="L230" s="30"/>
      <c r="M230" s="3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s="18" customFormat="1" ht="13.5" customHeight="1">
      <c r="A231"/>
      <c r="B231"/>
      <c r="C231"/>
      <c r="D231"/>
      <c r="E231"/>
      <c r="F231"/>
      <c r="G231"/>
      <c r="H231"/>
      <c r="I231"/>
      <c r="J231"/>
      <c r="K231"/>
      <c r="L231" s="30"/>
      <c r="M231" s="3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s="18" customFormat="1" ht="13.5" customHeight="1">
      <c r="A232"/>
      <c r="B232"/>
      <c r="C232"/>
      <c r="D232"/>
      <c r="E232"/>
      <c r="F232"/>
      <c r="G232"/>
      <c r="H232"/>
      <c r="I232"/>
      <c r="J232"/>
      <c r="K232"/>
      <c r="L232" s="30"/>
      <c r="M232" s="3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s="18" customFormat="1" ht="13.5" customHeight="1">
      <c r="A233"/>
      <c r="B233"/>
      <c r="C233"/>
      <c r="D233"/>
      <c r="E233"/>
      <c r="F233"/>
      <c r="G233"/>
      <c r="H233"/>
      <c r="I233"/>
      <c r="J233"/>
      <c r="K233"/>
      <c r="L233" s="30"/>
      <c r="M233" s="3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s="18" customFormat="1" ht="13.5" customHeight="1">
      <c r="A234"/>
      <c r="B234"/>
      <c r="C234"/>
      <c r="D234"/>
      <c r="E234"/>
      <c r="F234"/>
      <c r="G234"/>
      <c r="H234"/>
      <c r="I234"/>
      <c r="J234"/>
      <c r="K234"/>
      <c r="L234" s="30"/>
      <c r="M234" s="3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s="18" customFormat="1" ht="13.5" customHeight="1">
      <c r="A235"/>
      <c r="B235"/>
      <c r="C235"/>
      <c r="D235"/>
      <c r="E235"/>
      <c r="F235"/>
      <c r="G235"/>
      <c r="H235"/>
      <c r="I235"/>
      <c r="J235"/>
      <c r="K235"/>
      <c r="L235" s="30"/>
      <c r="M235" s="3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s="18" customFormat="1" ht="13.5" customHeight="1">
      <c r="A236"/>
      <c r="B236"/>
      <c r="C236"/>
      <c r="D236"/>
      <c r="E236"/>
      <c r="F236"/>
      <c r="G236"/>
      <c r="H236"/>
      <c r="I236"/>
      <c r="J236"/>
      <c r="K236"/>
      <c r="L236" s="30"/>
      <c r="M236" s="3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s="18" customFormat="1" ht="13.5" customHeight="1">
      <c r="A237"/>
      <c r="B237"/>
      <c r="C237"/>
      <c r="D237"/>
      <c r="E237"/>
      <c r="F237"/>
      <c r="G237"/>
      <c r="H237"/>
      <c r="I237"/>
      <c r="J237"/>
      <c r="K237"/>
      <c r="L237" s="30"/>
      <c r="M237" s="3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s="18" customFormat="1" ht="13.5" customHeight="1">
      <c r="A238"/>
      <c r="B238"/>
      <c r="C238"/>
      <c r="D238"/>
      <c r="E238"/>
      <c r="F238"/>
      <c r="G238"/>
      <c r="H238"/>
      <c r="I238"/>
      <c r="J238"/>
      <c r="K238"/>
      <c r="L238" s="30"/>
      <c r="M238" s="3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s="18" customFormat="1" ht="13.5" customHeight="1">
      <c r="A239"/>
      <c r="B239"/>
      <c r="C239"/>
      <c r="D239"/>
      <c r="E239"/>
      <c r="F239"/>
      <c r="G239"/>
      <c r="H239"/>
      <c r="I239"/>
      <c r="J239"/>
      <c r="K239"/>
      <c r="L239" s="30"/>
      <c r="M239" s="3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s="18" customFormat="1" ht="13.5" customHeight="1">
      <c r="A240"/>
      <c r="B240"/>
      <c r="C240"/>
      <c r="D240"/>
      <c r="E240"/>
      <c r="F240"/>
      <c r="G240"/>
      <c r="H240"/>
      <c r="I240"/>
      <c r="J240"/>
      <c r="K240"/>
      <c r="L240" s="30"/>
      <c r="M240" s="3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s="18" customFormat="1" ht="13.5" customHeight="1">
      <c r="A241"/>
      <c r="B241"/>
      <c r="C241"/>
      <c r="D241"/>
      <c r="E241"/>
      <c r="F241"/>
      <c r="G241"/>
      <c r="H241"/>
      <c r="I241"/>
      <c r="J241"/>
      <c r="K241"/>
      <c r="L241" s="30"/>
      <c r="M241" s="3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s="18" customFormat="1" ht="13.5" customHeight="1">
      <c r="A242"/>
      <c r="B242"/>
      <c r="C242"/>
      <c r="D242"/>
      <c r="E242"/>
      <c r="F242"/>
      <c r="G242"/>
      <c r="H242"/>
      <c r="I242"/>
      <c r="J242"/>
      <c r="K242"/>
      <c r="L242" s="30"/>
      <c r="M242" s="3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s="18" customFormat="1" ht="13.5" customHeight="1">
      <c r="A243"/>
      <c r="B243"/>
      <c r="C243"/>
      <c r="D243"/>
      <c r="E243"/>
      <c r="F243"/>
      <c r="G243"/>
      <c r="H243"/>
      <c r="I243"/>
      <c r="J243"/>
      <c r="K243"/>
      <c r="L243" s="30"/>
      <c r="M243" s="3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s="18" customFormat="1" ht="13.5" customHeight="1">
      <c r="A244"/>
      <c r="B244"/>
      <c r="C244"/>
      <c r="D244"/>
      <c r="E244"/>
      <c r="F244"/>
      <c r="G244"/>
      <c r="H244"/>
      <c r="I244"/>
      <c r="J244"/>
      <c r="K244"/>
      <c r="L244" s="30"/>
      <c r="M244" s="3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s="18" customFormat="1" ht="13.5" customHeight="1">
      <c r="A245"/>
      <c r="B245"/>
      <c r="C245"/>
      <c r="D245"/>
      <c r="E245"/>
      <c r="F245"/>
      <c r="G245"/>
      <c r="H245"/>
      <c r="I245"/>
      <c r="J245"/>
      <c r="K245"/>
      <c r="L245" s="30"/>
      <c r="M245" s="3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s="18" customFormat="1" ht="13.5" customHeight="1">
      <c r="A246"/>
      <c r="B246"/>
      <c r="C246"/>
      <c r="D246"/>
      <c r="E246"/>
      <c r="F246"/>
      <c r="G246"/>
      <c r="H246"/>
      <c r="I246"/>
      <c r="J246"/>
      <c r="K246"/>
      <c r="L246" s="30"/>
      <c r="M246" s="3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s="18" customFormat="1" ht="13.5" customHeight="1">
      <c r="A247"/>
      <c r="B247"/>
      <c r="C247"/>
      <c r="D247"/>
      <c r="E247"/>
      <c r="F247"/>
      <c r="G247"/>
      <c r="H247"/>
      <c r="I247"/>
      <c r="J247"/>
      <c r="K247"/>
      <c r="L247" s="30"/>
      <c r="M247" s="3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s="18" customFormat="1" ht="13.5" customHeight="1">
      <c r="A248"/>
      <c r="B248"/>
      <c r="C248"/>
      <c r="D248"/>
      <c r="E248"/>
      <c r="F248"/>
      <c r="G248"/>
      <c r="H248"/>
      <c r="I248"/>
      <c r="J248"/>
      <c r="K248"/>
      <c r="L248" s="30"/>
      <c r="M248" s="3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s="18" customFormat="1" ht="13.5" customHeight="1">
      <c r="A249"/>
      <c r="B249"/>
      <c r="C249"/>
      <c r="D249"/>
      <c r="E249"/>
      <c r="F249"/>
      <c r="G249"/>
      <c r="H249"/>
      <c r="I249"/>
      <c r="J249"/>
      <c r="K249"/>
      <c r="L249" s="30"/>
      <c r="M249" s="3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s="18" customFormat="1" ht="13.5" customHeight="1">
      <c r="A250"/>
      <c r="B250"/>
      <c r="C250"/>
      <c r="D250"/>
      <c r="E250"/>
      <c r="F250"/>
      <c r="G250"/>
      <c r="H250"/>
      <c r="I250"/>
      <c r="J250"/>
      <c r="K250"/>
      <c r="L250" s="30"/>
      <c r="M250" s="3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s="18" customFormat="1" ht="13.5" customHeight="1">
      <c r="A251"/>
      <c r="B251"/>
      <c r="C251"/>
      <c r="D251"/>
      <c r="E251"/>
      <c r="F251"/>
      <c r="G251"/>
      <c r="H251"/>
      <c r="I251"/>
      <c r="J251"/>
      <c r="K251"/>
      <c r="L251" s="30"/>
      <c r="M251" s="3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s="18" customFormat="1" ht="13.5" customHeight="1">
      <c r="A252"/>
      <c r="B252"/>
      <c r="C252"/>
      <c r="D252"/>
      <c r="E252"/>
      <c r="F252"/>
      <c r="G252"/>
      <c r="H252"/>
      <c r="I252"/>
      <c r="J252"/>
      <c r="K252"/>
      <c r="L252" s="30"/>
      <c r="M252" s="3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s="18" customFormat="1" ht="13.5" customHeight="1">
      <c r="A253"/>
      <c r="B253"/>
      <c r="C253"/>
      <c r="D253"/>
      <c r="E253"/>
      <c r="F253"/>
      <c r="G253"/>
      <c r="H253"/>
      <c r="I253"/>
      <c r="J253"/>
      <c r="K253"/>
      <c r="L253" s="30"/>
      <c r="M253" s="3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s="18" customFormat="1" ht="13.5" customHeight="1">
      <c r="A254"/>
      <c r="B254"/>
      <c r="C254"/>
      <c r="D254"/>
      <c r="E254"/>
      <c r="F254"/>
      <c r="G254"/>
      <c r="H254"/>
      <c r="I254"/>
      <c r="J254"/>
      <c r="K254"/>
      <c r="L254" s="30"/>
      <c r="M254" s="3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s="18" customFormat="1" ht="13.5" customHeight="1">
      <c r="A255"/>
      <c r="B255"/>
      <c r="C255"/>
      <c r="D255"/>
      <c r="E255"/>
      <c r="F255"/>
      <c r="G255"/>
      <c r="H255"/>
      <c r="I255"/>
      <c r="J255"/>
      <c r="K255"/>
      <c r="L255" s="30"/>
      <c r="M255" s="3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s="18" customFormat="1" ht="13.5" customHeight="1">
      <c r="A256"/>
      <c r="B256"/>
      <c r="C256"/>
      <c r="D256"/>
      <c r="E256"/>
      <c r="F256"/>
      <c r="G256"/>
      <c r="H256"/>
      <c r="I256"/>
      <c r="J256"/>
      <c r="K256"/>
      <c r="L256" s="30"/>
      <c r="M256" s="3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s="18" customFormat="1" ht="13.5" customHeight="1">
      <c r="A257"/>
      <c r="B257"/>
      <c r="C257"/>
      <c r="D257"/>
      <c r="E257"/>
      <c r="F257"/>
      <c r="G257"/>
      <c r="H257"/>
      <c r="I257"/>
      <c r="J257"/>
      <c r="K257"/>
      <c r="L257" s="30"/>
      <c r="M257" s="3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s="18" customFormat="1" ht="13.5" customHeight="1">
      <c r="A258"/>
      <c r="B258"/>
      <c r="C258"/>
      <c r="D258"/>
      <c r="E258"/>
      <c r="F258"/>
      <c r="G258"/>
      <c r="H258"/>
      <c r="I258"/>
      <c r="J258"/>
      <c r="K258"/>
      <c r="L258" s="30"/>
      <c r="M258" s="3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s="18" customFormat="1" ht="13.5" customHeight="1">
      <c r="A259"/>
      <c r="B259"/>
      <c r="C259"/>
      <c r="D259"/>
      <c r="E259"/>
      <c r="F259"/>
      <c r="G259"/>
      <c r="H259"/>
      <c r="I259"/>
      <c r="J259"/>
      <c r="K259"/>
      <c r="L259" s="30"/>
      <c r="M259" s="3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s="18" customFormat="1" ht="13.5" customHeight="1">
      <c r="A260"/>
      <c r="B260"/>
      <c r="C260"/>
      <c r="D260"/>
      <c r="E260"/>
      <c r="F260"/>
      <c r="G260"/>
      <c r="H260"/>
      <c r="I260"/>
      <c r="J260"/>
      <c r="K260"/>
      <c r="L260" s="30"/>
      <c r="M260" s="3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s="18" customFormat="1" ht="13.5" customHeight="1">
      <c r="A261"/>
      <c r="B261"/>
      <c r="C261"/>
      <c r="D261"/>
      <c r="E261"/>
      <c r="F261"/>
      <c r="G261"/>
      <c r="H261"/>
      <c r="I261"/>
      <c r="J261"/>
      <c r="K261"/>
      <c r="L261" s="30"/>
      <c r="M261" s="3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s="18" customFormat="1" ht="13.5" customHeight="1">
      <c r="A262"/>
      <c r="B262"/>
      <c r="C262"/>
      <c r="D262"/>
      <c r="E262"/>
      <c r="F262"/>
      <c r="G262"/>
      <c r="H262"/>
      <c r="I262"/>
      <c r="J262"/>
      <c r="K262"/>
      <c r="L262" s="30"/>
      <c r="M262" s="3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s="18" customFormat="1" ht="13.5" customHeight="1">
      <c r="A263"/>
      <c r="B263"/>
      <c r="C263"/>
      <c r="D263"/>
      <c r="E263"/>
      <c r="F263"/>
      <c r="G263"/>
      <c r="H263"/>
      <c r="I263"/>
      <c r="J263"/>
      <c r="K263"/>
      <c r="L263" s="30"/>
      <c r="M263" s="3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s="18" customFormat="1" ht="13.5" customHeight="1">
      <c r="A264"/>
      <c r="B264"/>
      <c r="C264"/>
      <c r="D264"/>
      <c r="E264"/>
      <c r="F264"/>
      <c r="G264"/>
      <c r="H264"/>
      <c r="I264"/>
      <c r="J264"/>
      <c r="K264"/>
      <c r="L264" s="30"/>
      <c r="M264" s="3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s="18" customFormat="1" ht="13.5" customHeight="1">
      <c r="A265"/>
      <c r="B265"/>
      <c r="C265"/>
      <c r="D265"/>
      <c r="E265"/>
      <c r="F265"/>
      <c r="G265"/>
      <c r="H265"/>
      <c r="I265"/>
      <c r="J265"/>
      <c r="K265"/>
      <c r="L265" s="30"/>
      <c r="M265" s="3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s="18" customFormat="1" ht="13.5" customHeight="1">
      <c r="A266"/>
      <c r="B266"/>
      <c r="C266"/>
      <c r="D266"/>
      <c r="E266"/>
      <c r="F266"/>
      <c r="G266"/>
      <c r="H266"/>
      <c r="I266"/>
      <c r="J266"/>
      <c r="K266"/>
      <c r="L266" s="30"/>
      <c r="M266" s="3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s="18" customFormat="1" ht="13.5" customHeight="1">
      <c r="A267"/>
      <c r="B267"/>
      <c r="C267"/>
      <c r="D267"/>
      <c r="E267"/>
      <c r="F267"/>
      <c r="G267"/>
      <c r="H267"/>
      <c r="I267"/>
      <c r="J267"/>
      <c r="K267"/>
      <c r="L267" s="30"/>
      <c r="M267" s="3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1:42" s="18" customFormat="1" ht="13.5" customHeight="1">
      <c r="A268"/>
      <c r="B268"/>
      <c r="C268"/>
      <c r="D268"/>
      <c r="E268"/>
      <c r="F268"/>
      <c r="G268"/>
      <c r="H268"/>
      <c r="I268"/>
      <c r="J268"/>
      <c r="K268"/>
      <c r="L268" s="30"/>
      <c r="M268" s="3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  <row r="269" spans="1:42" s="18" customFormat="1" ht="13.5" customHeight="1">
      <c r="A269"/>
      <c r="B269"/>
      <c r="C269"/>
      <c r="D269"/>
      <c r="E269"/>
      <c r="F269"/>
      <c r="G269"/>
      <c r="H269"/>
      <c r="I269"/>
      <c r="J269"/>
      <c r="K269"/>
      <c r="L269" s="30"/>
      <c r="M269" s="3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</row>
    <row r="270" spans="1:42" s="18" customFormat="1" ht="13.5" customHeight="1">
      <c r="A270"/>
      <c r="B270"/>
      <c r="C270"/>
      <c r="D270"/>
      <c r="E270"/>
      <c r="F270"/>
      <c r="G270"/>
      <c r="H270"/>
      <c r="I270"/>
      <c r="J270"/>
      <c r="K270"/>
      <c r="L270" s="30"/>
      <c r="M270" s="3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</row>
    <row r="271" spans="1:42" s="18" customFormat="1" ht="13.5" customHeight="1">
      <c r="A271"/>
      <c r="B271"/>
      <c r="C271"/>
      <c r="D271"/>
      <c r="E271"/>
      <c r="F271"/>
      <c r="G271"/>
      <c r="H271"/>
      <c r="I271"/>
      <c r="J271"/>
      <c r="K271"/>
      <c r="L271" s="30"/>
      <c r="M271" s="3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</row>
    <row r="272" spans="1:42" s="18" customFormat="1" ht="13.5" customHeight="1">
      <c r="A272"/>
      <c r="B272"/>
      <c r="C272"/>
      <c r="D272"/>
      <c r="E272"/>
      <c r="F272"/>
      <c r="G272"/>
      <c r="H272"/>
      <c r="I272"/>
      <c r="J272"/>
      <c r="K272"/>
      <c r="L272" s="30"/>
      <c r="M272" s="3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</row>
    <row r="273" spans="1:42" s="18" customFormat="1" ht="13.5" customHeight="1">
      <c r="A273"/>
      <c r="B273"/>
      <c r="C273"/>
      <c r="D273"/>
      <c r="E273"/>
      <c r="F273"/>
      <c r="G273"/>
      <c r="H273"/>
      <c r="I273"/>
      <c r="J273"/>
      <c r="K273"/>
      <c r="L273" s="30"/>
      <c r="M273" s="3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</row>
    <row r="274" spans="1:42" s="18" customFormat="1" ht="13.5" customHeight="1">
      <c r="A274"/>
      <c r="B274"/>
      <c r="C274"/>
      <c r="D274"/>
      <c r="E274"/>
      <c r="F274"/>
      <c r="G274"/>
      <c r="H274"/>
      <c r="I274"/>
      <c r="J274"/>
      <c r="K274"/>
      <c r="L274" s="30"/>
      <c r="M274" s="3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</row>
    <row r="275" spans="1:42" s="18" customFormat="1" ht="13.5" customHeight="1">
      <c r="A275"/>
      <c r="B275"/>
      <c r="C275"/>
      <c r="D275"/>
      <c r="E275"/>
      <c r="F275"/>
      <c r="G275"/>
      <c r="H275"/>
      <c r="I275"/>
      <c r="J275"/>
      <c r="K275"/>
      <c r="L275" s="30"/>
      <c r="M275" s="3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</row>
    <row r="276" spans="1:42" s="18" customFormat="1" ht="13.5" customHeight="1">
      <c r="A276"/>
      <c r="B276"/>
      <c r="C276"/>
      <c r="D276"/>
      <c r="E276"/>
      <c r="F276"/>
      <c r="G276"/>
      <c r="H276"/>
      <c r="I276"/>
      <c r="J276"/>
      <c r="K276"/>
      <c r="L276" s="30"/>
      <c r="M276" s="3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</row>
    <row r="277" spans="1:42" s="18" customFormat="1" ht="13.5" customHeight="1">
      <c r="A277"/>
      <c r="B277"/>
      <c r="C277"/>
      <c r="D277"/>
      <c r="E277"/>
      <c r="F277"/>
      <c r="G277"/>
      <c r="H277"/>
      <c r="I277"/>
      <c r="J277"/>
      <c r="K277"/>
      <c r="L277" s="30"/>
      <c r="M277" s="3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</row>
    <row r="278" spans="1:42" s="18" customFormat="1" ht="13.5" customHeight="1">
      <c r="A278"/>
      <c r="B278"/>
      <c r="C278"/>
      <c r="D278"/>
      <c r="E278"/>
      <c r="F278"/>
      <c r="G278"/>
      <c r="H278"/>
      <c r="I278"/>
      <c r="J278"/>
      <c r="K278"/>
      <c r="L278" s="30"/>
      <c r="M278" s="3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</row>
    <row r="279" spans="1:42" s="18" customFormat="1" ht="13.5" customHeight="1">
      <c r="A279"/>
      <c r="B279"/>
      <c r="C279"/>
      <c r="D279"/>
      <c r="E279"/>
      <c r="F279"/>
      <c r="G279"/>
      <c r="H279"/>
      <c r="I279"/>
      <c r="J279"/>
      <c r="K279"/>
      <c r="L279" s="30"/>
      <c r="M279" s="3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</row>
    <row r="280" spans="1:42" s="18" customFormat="1" ht="13.5" customHeight="1">
      <c r="A280"/>
      <c r="B280"/>
      <c r="C280"/>
      <c r="D280"/>
      <c r="E280"/>
      <c r="F280"/>
      <c r="G280"/>
      <c r="H280"/>
      <c r="I280"/>
      <c r="J280"/>
      <c r="K280"/>
      <c r="L280" s="30"/>
      <c r="M280" s="3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</row>
    <row r="281" spans="1:42" s="18" customFormat="1" ht="13.5" customHeight="1">
      <c r="A281"/>
      <c r="B281"/>
      <c r="C281"/>
      <c r="D281"/>
      <c r="E281"/>
      <c r="F281"/>
      <c r="G281"/>
      <c r="H281"/>
      <c r="I281"/>
      <c r="J281"/>
      <c r="K281"/>
      <c r="L281" s="30"/>
      <c r="M281" s="3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1:42" s="18" customFormat="1" ht="13.5" customHeight="1">
      <c r="A282"/>
      <c r="B282"/>
      <c r="C282"/>
      <c r="D282"/>
      <c r="E282"/>
      <c r="F282"/>
      <c r="G282"/>
      <c r="H282"/>
      <c r="I282"/>
      <c r="J282"/>
      <c r="K282"/>
      <c r="L282" s="30"/>
      <c r="M282" s="3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</row>
    <row r="283" spans="1:42" s="18" customFormat="1" ht="13.5" customHeight="1">
      <c r="A283"/>
      <c r="B283"/>
      <c r="C283"/>
      <c r="D283"/>
      <c r="E283"/>
      <c r="F283"/>
      <c r="G283"/>
      <c r="H283"/>
      <c r="I283"/>
      <c r="J283"/>
      <c r="K283"/>
      <c r="L283" s="30"/>
      <c r="M283" s="3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</row>
    <row r="284" spans="1:42" s="18" customFormat="1" ht="13.5" customHeight="1">
      <c r="A284"/>
      <c r="B284"/>
      <c r="C284"/>
      <c r="D284"/>
      <c r="E284"/>
      <c r="F284"/>
      <c r="G284"/>
      <c r="H284"/>
      <c r="I284"/>
      <c r="J284"/>
      <c r="K284"/>
      <c r="L284" s="30"/>
      <c r="M284" s="3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</row>
    <row r="285" spans="1:42" s="18" customFormat="1" ht="13.5" customHeight="1">
      <c r="A285"/>
      <c r="B285"/>
      <c r="C285"/>
      <c r="D285"/>
      <c r="E285"/>
      <c r="F285"/>
      <c r="G285"/>
      <c r="H285"/>
      <c r="I285"/>
      <c r="J285"/>
      <c r="K285"/>
      <c r="L285" s="30"/>
      <c r="M285" s="3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</row>
    <row r="286" spans="1:42" s="18" customFormat="1" ht="13.5" customHeight="1">
      <c r="A286"/>
      <c r="B286"/>
      <c r="C286"/>
      <c r="D286"/>
      <c r="E286"/>
      <c r="F286"/>
      <c r="G286"/>
      <c r="H286"/>
      <c r="I286"/>
      <c r="J286"/>
      <c r="K286"/>
      <c r="L286" s="30"/>
      <c r="M286" s="3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</row>
    <row r="287" spans="1:42" s="18" customFormat="1" ht="13.5" customHeight="1">
      <c r="A287"/>
      <c r="B287"/>
      <c r="C287"/>
      <c r="D287"/>
      <c r="E287"/>
      <c r="F287"/>
      <c r="G287"/>
      <c r="H287"/>
      <c r="I287"/>
      <c r="J287"/>
      <c r="K287"/>
      <c r="L287" s="30"/>
      <c r="M287" s="3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</row>
    <row r="288" spans="1:42" s="18" customFormat="1" ht="13.5" customHeight="1">
      <c r="A288"/>
      <c r="B288"/>
      <c r="C288"/>
      <c r="D288"/>
      <c r="E288"/>
      <c r="F288"/>
      <c r="G288"/>
      <c r="H288"/>
      <c r="I288"/>
      <c r="J288"/>
      <c r="K288"/>
      <c r="L288" s="30"/>
      <c r="M288" s="3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</row>
    <row r="289" spans="1:42" s="18" customFormat="1" ht="13.5" customHeight="1">
      <c r="A289"/>
      <c r="B289"/>
      <c r="C289"/>
      <c r="D289"/>
      <c r="E289"/>
      <c r="F289"/>
      <c r="G289"/>
      <c r="H289"/>
      <c r="I289"/>
      <c r="J289"/>
      <c r="K289"/>
      <c r="L289" s="30"/>
      <c r="M289" s="3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1:42" s="18" customFormat="1" ht="13.5" customHeight="1">
      <c r="A290"/>
      <c r="B290"/>
      <c r="C290"/>
      <c r="D290"/>
      <c r="E290"/>
      <c r="F290"/>
      <c r="G290"/>
      <c r="H290"/>
      <c r="I290"/>
      <c r="J290"/>
      <c r="K290"/>
      <c r="L290" s="30"/>
      <c r="M290" s="3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</row>
    <row r="291" spans="1:42" s="18" customFormat="1" ht="13.5" customHeight="1">
      <c r="A291"/>
      <c r="B291"/>
      <c r="C291"/>
      <c r="D291"/>
      <c r="E291"/>
      <c r="F291"/>
      <c r="G291"/>
      <c r="H291"/>
      <c r="I291"/>
      <c r="J291"/>
      <c r="K291"/>
      <c r="L291" s="30"/>
      <c r="M291" s="3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</row>
    <row r="292" spans="1:42" s="18" customFormat="1" ht="13.5" customHeight="1">
      <c r="A292"/>
      <c r="B292"/>
      <c r="C292"/>
      <c r="D292"/>
      <c r="E292"/>
      <c r="F292"/>
      <c r="G292"/>
      <c r="H292"/>
      <c r="I292"/>
      <c r="J292"/>
      <c r="K292"/>
      <c r="L292" s="30"/>
      <c r="M292" s="3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</row>
    <row r="293" spans="1:42" s="18" customFormat="1" ht="13.5" customHeight="1">
      <c r="A293"/>
      <c r="B293"/>
      <c r="C293"/>
      <c r="D293"/>
      <c r="E293"/>
      <c r="F293"/>
      <c r="G293"/>
      <c r="H293"/>
      <c r="I293"/>
      <c r="J293"/>
      <c r="K293"/>
      <c r="L293" s="30"/>
      <c r="M293" s="3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</row>
    <row r="294" spans="1:42" s="18" customFormat="1" ht="13.5" customHeight="1">
      <c r="A294"/>
      <c r="B294"/>
      <c r="C294"/>
      <c r="D294"/>
      <c r="E294"/>
      <c r="F294"/>
      <c r="G294"/>
      <c r="H294"/>
      <c r="I294"/>
      <c r="J294"/>
      <c r="K294"/>
      <c r="L294" s="30"/>
      <c r="M294" s="3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</row>
    <row r="295" spans="1:42" s="18" customFormat="1" ht="13.5" customHeight="1">
      <c r="A295"/>
      <c r="B295"/>
      <c r="C295"/>
      <c r="D295"/>
      <c r="E295"/>
      <c r="F295"/>
      <c r="G295"/>
      <c r="H295"/>
      <c r="I295"/>
      <c r="J295"/>
      <c r="K295"/>
      <c r="L295" s="30"/>
      <c r="M295" s="3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</row>
    <row r="296" spans="1:42" s="18" customFormat="1" ht="13.5" customHeight="1">
      <c r="A296"/>
      <c r="B296"/>
      <c r="C296"/>
      <c r="D296"/>
      <c r="E296"/>
      <c r="F296"/>
      <c r="G296"/>
      <c r="H296"/>
      <c r="I296"/>
      <c r="J296"/>
      <c r="K296"/>
      <c r="L296" s="30"/>
      <c r="M296" s="3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</row>
    <row r="297" spans="1:42" s="18" customFormat="1" ht="13.5" customHeight="1">
      <c r="A297"/>
      <c r="B297"/>
      <c r="C297"/>
      <c r="D297"/>
      <c r="E297"/>
      <c r="F297"/>
      <c r="G297"/>
      <c r="H297"/>
      <c r="I297"/>
      <c r="J297"/>
      <c r="K297"/>
      <c r="L297" s="30"/>
      <c r="M297" s="3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</row>
    <row r="298" spans="1:42" s="18" customFormat="1" ht="13.5" customHeight="1">
      <c r="A298"/>
      <c r="B298"/>
      <c r="C298"/>
      <c r="D298"/>
      <c r="E298"/>
      <c r="F298"/>
      <c r="G298"/>
      <c r="H298"/>
      <c r="I298"/>
      <c r="J298"/>
      <c r="K298"/>
      <c r="L298" s="30"/>
      <c r="M298" s="3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</row>
    <row r="299" spans="1:42" s="18" customFormat="1" ht="13.5" customHeight="1">
      <c r="A299"/>
      <c r="B299"/>
      <c r="C299"/>
      <c r="D299"/>
      <c r="E299"/>
      <c r="F299"/>
      <c r="G299"/>
      <c r="H299"/>
      <c r="I299"/>
      <c r="J299"/>
      <c r="K299"/>
      <c r="L299" s="30"/>
      <c r="M299" s="3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</row>
    <row r="300" spans="1:42" s="18" customFormat="1" ht="13.5" customHeight="1">
      <c r="A300"/>
      <c r="B300"/>
      <c r="C300"/>
      <c r="D300"/>
      <c r="E300"/>
      <c r="F300"/>
      <c r="G300"/>
      <c r="H300"/>
      <c r="I300"/>
      <c r="J300"/>
      <c r="K300"/>
      <c r="L300" s="30"/>
      <c r="M300" s="3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</row>
    <row r="301" spans="1:42" s="18" customFormat="1" ht="13.5" customHeight="1">
      <c r="A301"/>
      <c r="B301"/>
      <c r="C301"/>
      <c r="D301"/>
      <c r="E301"/>
      <c r="F301"/>
      <c r="G301"/>
      <c r="H301"/>
      <c r="I301"/>
      <c r="J301"/>
      <c r="K301"/>
      <c r="L301" s="30"/>
      <c r="M301" s="3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</row>
    <row r="302" spans="1:42" s="18" customFormat="1" ht="13.5" customHeight="1">
      <c r="A302"/>
      <c r="B302"/>
      <c r="C302"/>
      <c r="D302"/>
      <c r="E302"/>
      <c r="F302"/>
      <c r="G302"/>
      <c r="H302"/>
      <c r="I302"/>
      <c r="J302"/>
      <c r="K302"/>
      <c r="L302" s="30"/>
      <c r="M302" s="3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1:42" s="18" customFormat="1" ht="13.5" customHeight="1">
      <c r="A303"/>
      <c r="B303"/>
      <c r="C303"/>
      <c r="D303"/>
      <c r="E303"/>
      <c r="F303"/>
      <c r="G303"/>
      <c r="H303"/>
      <c r="I303"/>
      <c r="J303"/>
      <c r="K303"/>
      <c r="L303" s="30"/>
      <c r="M303" s="3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</row>
    <row r="304" spans="1:42" s="18" customFormat="1" ht="13.5" customHeight="1">
      <c r="A304"/>
      <c r="B304"/>
      <c r="C304"/>
      <c r="D304"/>
      <c r="E304"/>
      <c r="F304"/>
      <c r="G304"/>
      <c r="H304"/>
      <c r="I304"/>
      <c r="J304"/>
      <c r="K304"/>
      <c r="L304" s="30"/>
      <c r="M304" s="3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</row>
    <row r="305" spans="1:42" s="18" customFormat="1" ht="13.5" customHeight="1">
      <c r="A305"/>
      <c r="B305"/>
      <c r="C305"/>
      <c r="D305"/>
      <c r="E305"/>
      <c r="F305"/>
      <c r="G305"/>
      <c r="H305"/>
      <c r="I305"/>
      <c r="J305"/>
      <c r="K305"/>
      <c r="L305" s="30"/>
      <c r="M305" s="3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</row>
    <row r="306" spans="1:42" s="18" customFormat="1" ht="13.5" customHeight="1">
      <c r="A306"/>
      <c r="B306"/>
      <c r="C306"/>
      <c r="D306"/>
      <c r="E306"/>
      <c r="F306"/>
      <c r="G306"/>
      <c r="H306"/>
      <c r="I306"/>
      <c r="J306"/>
      <c r="K306"/>
      <c r="L306" s="30"/>
      <c r="M306" s="3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</row>
    <row r="307" spans="1:42" s="18" customFormat="1" ht="13.5" customHeight="1">
      <c r="A307"/>
      <c r="B307"/>
      <c r="C307"/>
      <c r="D307"/>
      <c r="E307"/>
      <c r="F307"/>
      <c r="G307"/>
      <c r="H307"/>
      <c r="I307"/>
      <c r="J307"/>
      <c r="K307"/>
      <c r="L307" s="30"/>
      <c r="M307" s="3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</row>
    <row r="308" spans="1:42" ht="13.5" customHeight="1">
      <c r="A308"/>
      <c r="B308"/>
      <c r="C308"/>
      <c r="D308"/>
      <c r="E308"/>
      <c r="F308"/>
      <c r="G308"/>
      <c r="H308"/>
      <c r="I308"/>
      <c r="J308"/>
      <c r="K308"/>
      <c r="L308" s="30"/>
      <c r="M308" s="31"/>
      <c r="N308" s="19"/>
      <c r="O308" s="24"/>
      <c r="P308" s="42"/>
      <c r="Q308" s="19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</row>
    <row r="309" spans="1:42" ht="13.5" customHeight="1">
      <c r="A309"/>
      <c r="B309"/>
      <c r="C309"/>
      <c r="D309"/>
      <c r="E309"/>
      <c r="F309"/>
      <c r="G309"/>
      <c r="H309"/>
      <c r="I309"/>
      <c r="J309"/>
      <c r="K309"/>
      <c r="L309" s="30"/>
      <c r="M309" s="31"/>
      <c r="N309" s="19"/>
      <c r="O309" s="24"/>
      <c r="P309" s="42"/>
      <c r="Q309" s="19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</row>
    <row r="310" spans="1:42" ht="13.5" customHeight="1">
      <c r="A310"/>
      <c r="B310"/>
      <c r="C310"/>
      <c r="D310"/>
      <c r="E310"/>
      <c r="F310"/>
      <c r="G310"/>
      <c r="H310"/>
      <c r="I310"/>
      <c r="J310"/>
      <c r="K310"/>
      <c r="L310" s="30"/>
      <c r="M310" s="31"/>
      <c r="N310" s="19"/>
      <c r="O310" s="24"/>
      <c r="P310" s="42"/>
      <c r="Q310" s="19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</row>
    <row r="311" spans="1:42" ht="13.5" customHeight="1">
      <c r="A311"/>
      <c r="B311"/>
      <c r="C311"/>
      <c r="D311"/>
      <c r="E311"/>
      <c r="F311"/>
      <c r="G311"/>
      <c r="H311"/>
      <c r="I311"/>
      <c r="J311"/>
      <c r="K311"/>
      <c r="L311" s="30"/>
      <c r="M311" s="31"/>
      <c r="N311" s="19"/>
      <c r="O311" s="24"/>
      <c r="P311" s="42"/>
      <c r="Q311" s="19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</row>
    <row r="312" spans="1:42" ht="13.5" customHeight="1">
      <c r="A312"/>
      <c r="B312"/>
      <c r="C312"/>
      <c r="D312"/>
      <c r="E312"/>
      <c r="F312"/>
      <c r="G312"/>
      <c r="H312"/>
      <c r="I312"/>
      <c r="J312"/>
      <c r="K312"/>
      <c r="L312" s="30"/>
      <c r="M312" s="31"/>
      <c r="N312" s="19"/>
      <c r="O312" s="24"/>
      <c r="P312" s="42"/>
      <c r="Q312" s="19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</row>
    <row r="313" spans="1:42" ht="13.5" customHeight="1">
      <c r="A313"/>
      <c r="B313"/>
      <c r="C313"/>
      <c r="D313"/>
      <c r="E313"/>
      <c r="F313"/>
      <c r="G313"/>
      <c r="H313"/>
      <c r="I313"/>
      <c r="J313"/>
      <c r="K313"/>
      <c r="L313" s="30"/>
      <c r="M313" s="31"/>
      <c r="N313" s="19"/>
      <c r="O313" s="24"/>
      <c r="P313" s="42"/>
      <c r="Q313" s="19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</row>
    <row r="314" spans="1:42" ht="13.5" customHeight="1">
      <c r="A314"/>
      <c r="B314"/>
      <c r="C314"/>
      <c r="D314"/>
      <c r="E314"/>
      <c r="F314"/>
      <c r="G314"/>
      <c r="H314"/>
      <c r="I314"/>
      <c r="J314"/>
      <c r="K314"/>
      <c r="L314" s="30"/>
      <c r="M314" s="31"/>
      <c r="N314" s="19"/>
      <c r="O314" s="24"/>
      <c r="P314" s="42"/>
      <c r="Q314" s="19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</row>
    <row r="315" spans="1:42" ht="13.5" customHeight="1">
      <c r="A315"/>
      <c r="B315"/>
      <c r="C315"/>
      <c r="D315"/>
      <c r="E315"/>
      <c r="F315"/>
      <c r="G315"/>
      <c r="H315"/>
      <c r="I315"/>
      <c r="J315"/>
      <c r="K315"/>
      <c r="L315" s="30"/>
      <c r="M315" s="31"/>
      <c r="N315" s="19"/>
      <c r="O315" s="24"/>
      <c r="P315" s="42"/>
      <c r="Q315" s="19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</row>
    <row r="316" spans="1:42" ht="13.5" customHeight="1">
      <c r="A316"/>
      <c r="B316"/>
      <c r="C316"/>
      <c r="D316"/>
      <c r="E316"/>
      <c r="F316"/>
      <c r="G316"/>
      <c r="H316"/>
      <c r="I316"/>
      <c r="J316"/>
      <c r="K316"/>
      <c r="L316" s="30"/>
      <c r="M316" s="31"/>
      <c r="N316" s="19"/>
      <c r="O316" s="24"/>
      <c r="P316" s="42"/>
      <c r="Q316" s="19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</row>
    <row r="317" spans="1:42" ht="13.5" customHeight="1">
      <c r="A317"/>
      <c r="B317"/>
      <c r="C317"/>
      <c r="D317"/>
      <c r="E317"/>
      <c r="F317"/>
      <c r="G317"/>
      <c r="H317"/>
      <c r="I317"/>
      <c r="J317"/>
      <c r="K317"/>
      <c r="L317" s="30"/>
      <c r="M317" s="31"/>
      <c r="N317" s="19"/>
      <c r="O317" s="24"/>
      <c r="P317" s="42"/>
      <c r="Q317" s="19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</row>
    <row r="318" spans="1:42" ht="13.5" customHeight="1">
      <c r="A318"/>
      <c r="B318"/>
      <c r="C318"/>
      <c r="D318"/>
      <c r="E318"/>
      <c r="F318"/>
      <c r="G318"/>
      <c r="H318"/>
      <c r="I318"/>
      <c r="J318"/>
      <c r="K318"/>
      <c r="L318" s="30"/>
      <c r="M318" s="31"/>
      <c r="N318" s="19"/>
      <c r="O318" s="24"/>
      <c r="P318" s="42"/>
      <c r="Q318" s="19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</row>
    <row r="319" spans="1:42" ht="13.5" customHeight="1">
      <c r="A319"/>
      <c r="B319"/>
      <c r="C319"/>
      <c r="D319"/>
      <c r="E319"/>
      <c r="F319"/>
      <c r="G319"/>
      <c r="H319"/>
      <c r="I319"/>
      <c r="J319"/>
      <c r="K319"/>
      <c r="L319" s="30"/>
      <c r="M319" s="31"/>
      <c r="N319" s="19"/>
      <c r="O319" s="24"/>
      <c r="P319" s="42"/>
      <c r="Q319" s="19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</row>
    <row r="320" spans="1:42" ht="13.5" customHeight="1">
      <c r="A320"/>
      <c r="B320"/>
      <c r="C320"/>
      <c r="D320"/>
      <c r="E320"/>
      <c r="F320"/>
      <c r="G320"/>
      <c r="H320"/>
      <c r="I320"/>
      <c r="J320"/>
      <c r="K320"/>
      <c r="L320" s="30"/>
      <c r="M320" s="31"/>
      <c r="N320" s="19"/>
      <c r="O320" s="24"/>
      <c r="P320" s="42"/>
      <c r="Q320" s="19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</row>
    <row r="321" spans="1:42" ht="13.5" customHeight="1">
      <c r="A321"/>
      <c r="B321"/>
      <c r="C321"/>
      <c r="D321"/>
      <c r="E321"/>
      <c r="F321"/>
      <c r="G321"/>
      <c r="H321"/>
      <c r="I321"/>
      <c r="J321"/>
      <c r="K321"/>
      <c r="L321" s="30"/>
      <c r="M321" s="31"/>
      <c r="N321" s="19"/>
      <c r="O321" s="24"/>
      <c r="P321" s="42"/>
      <c r="Q321" s="19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</row>
    <row r="322" spans="1:42" ht="13.5" customHeight="1">
      <c r="A322"/>
      <c r="B322"/>
      <c r="C322"/>
      <c r="D322"/>
      <c r="E322"/>
      <c r="F322"/>
      <c r="G322"/>
      <c r="H322"/>
      <c r="I322"/>
      <c r="J322"/>
      <c r="K322"/>
      <c r="L322" s="30"/>
      <c r="M322" s="31"/>
      <c r="N322" s="19"/>
      <c r="O322" s="24"/>
      <c r="P322" s="42"/>
      <c r="Q322" s="19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</row>
    <row r="323" spans="1:42" ht="13.5" customHeight="1">
      <c r="A323"/>
      <c r="B323"/>
      <c r="C323"/>
      <c r="D323"/>
      <c r="E323"/>
      <c r="F323"/>
      <c r="G323"/>
      <c r="H323"/>
      <c r="I323"/>
      <c r="J323"/>
      <c r="K323"/>
      <c r="L323" s="30"/>
      <c r="M323" s="31"/>
      <c r="N323" s="19"/>
      <c r="O323" s="24"/>
      <c r="P323" s="42"/>
      <c r="Q323" s="19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</row>
    <row r="324" spans="1:42" ht="13.5" customHeight="1">
      <c r="A324"/>
      <c r="B324"/>
      <c r="C324"/>
      <c r="D324"/>
      <c r="E324"/>
      <c r="F324"/>
      <c r="G324"/>
      <c r="H324"/>
      <c r="I324"/>
      <c r="J324"/>
      <c r="K324"/>
      <c r="L324" s="30"/>
      <c r="M324" s="31"/>
      <c r="N324" s="19"/>
      <c r="O324" s="24"/>
      <c r="P324" s="42"/>
      <c r="Q324" s="19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</row>
    <row r="325" spans="1:42" ht="13.5" customHeight="1">
      <c r="A325"/>
      <c r="B325"/>
      <c r="C325"/>
      <c r="D325"/>
      <c r="E325"/>
      <c r="F325"/>
      <c r="G325"/>
      <c r="H325"/>
      <c r="I325"/>
      <c r="J325"/>
      <c r="K325"/>
      <c r="L325" s="30"/>
      <c r="M325" s="31"/>
      <c r="N325" s="19"/>
      <c r="O325" s="24"/>
      <c r="P325" s="42"/>
      <c r="Q325" s="19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</row>
    <row r="326" spans="1:42" ht="13.5" customHeight="1">
      <c r="A326"/>
      <c r="B326"/>
      <c r="C326"/>
      <c r="D326"/>
      <c r="E326"/>
      <c r="F326"/>
      <c r="G326"/>
      <c r="H326"/>
      <c r="I326"/>
      <c r="J326"/>
      <c r="K326"/>
      <c r="L326" s="30"/>
      <c r="M326" s="31"/>
      <c r="N326" s="19"/>
      <c r="O326" s="24"/>
      <c r="P326" s="42"/>
      <c r="Q326" s="19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</row>
    <row r="327" spans="1:42" ht="13.5" customHeight="1">
      <c r="A327"/>
      <c r="B327"/>
      <c r="C327"/>
      <c r="D327"/>
      <c r="E327"/>
      <c r="F327"/>
      <c r="G327"/>
      <c r="H327"/>
      <c r="I327"/>
      <c r="J327"/>
      <c r="K327"/>
      <c r="L327" s="30"/>
      <c r="M327" s="31"/>
      <c r="N327" s="19"/>
      <c r="O327" s="24"/>
      <c r="P327" s="42"/>
      <c r="Q327" s="19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</row>
    <row r="328" spans="1:42" ht="13.5" customHeight="1">
      <c r="A328"/>
      <c r="B328"/>
      <c r="C328"/>
      <c r="D328"/>
      <c r="E328"/>
      <c r="F328"/>
      <c r="G328"/>
      <c r="H328"/>
      <c r="I328"/>
      <c r="J328"/>
      <c r="K328"/>
      <c r="L328" s="30"/>
      <c r="M328" s="31"/>
      <c r="N328" s="19"/>
      <c r="O328" s="24"/>
      <c r="P328" s="42"/>
      <c r="Q328" s="19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</row>
    <row r="329" spans="1:42" ht="13.5" customHeight="1">
      <c r="A329"/>
      <c r="B329"/>
      <c r="C329"/>
      <c r="D329"/>
      <c r="E329"/>
      <c r="F329"/>
      <c r="G329"/>
      <c r="H329"/>
      <c r="I329"/>
      <c r="J329"/>
      <c r="K329"/>
      <c r="L329" s="30"/>
      <c r="M329" s="31"/>
      <c r="N329" s="19"/>
      <c r="O329" s="24"/>
      <c r="P329" s="42"/>
      <c r="Q329" s="19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</row>
    <row r="330" spans="1:42" ht="13.5" customHeight="1">
      <c r="A330"/>
      <c r="B330"/>
      <c r="C330"/>
      <c r="D330"/>
      <c r="E330"/>
      <c r="F330"/>
      <c r="G330"/>
      <c r="H330"/>
      <c r="I330"/>
      <c r="J330"/>
      <c r="K330"/>
      <c r="L330" s="30"/>
      <c r="M330" s="31"/>
      <c r="N330" s="19"/>
      <c r="O330" s="24"/>
      <c r="P330" s="42"/>
      <c r="Q330" s="19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</row>
    <row r="331" spans="1:42" ht="13.5" customHeight="1">
      <c r="A331"/>
      <c r="B331"/>
      <c r="C331"/>
      <c r="D331"/>
      <c r="E331"/>
      <c r="F331"/>
      <c r="G331"/>
      <c r="H331"/>
      <c r="I331"/>
      <c r="J331"/>
      <c r="K331"/>
      <c r="L331" s="30"/>
      <c r="M331" s="31"/>
      <c r="N331" s="19"/>
      <c r="O331" s="24"/>
      <c r="P331" s="42"/>
      <c r="Q331" s="19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</row>
    <row r="332" spans="1:42" ht="13.5" customHeight="1">
      <c r="A332"/>
      <c r="B332"/>
      <c r="C332"/>
      <c r="D332"/>
      <c r="E332"/>
      <c r="F332"/>
      <c r="G332"/>
      <c r="H332"/>
      <c r="I332"/>
      <c r="J332"/>
      <c r="K332"/>
      <c r="L332" s="30"/>
      <c r="M332" s="31"/>
      <c r="N332" s="19"/>
      <c r="O332" s="24"/>
      <c r="P332" s="42"/>
      <c r="Q332" s="19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</row>
    <row r="333" spans="1:42" ht="13.5" customHeight="1">
      <c r="A333"/>
      <c r="B333"/>
      <c r="C333"/>
      <c r="D333"/>
      <c r="E333"/>
      <c r="F333"/>
      <c r="G333"/>
      <c r="H333"/>
      <c r="I333"/>
      <c r="J333"/>
      <c r="K333"/>
      <c r="L333" s="30"/>
      <c r="M333" s="31"/>
      <c r="N333" s="19"/>
      <c r="O333" s="24"/>
      <c r="P333" s="42"/>
      <c r="Q333" s="19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</row>
    <row r="334" spans="1:42" ht="13.5" customHeight="1">
      <c r="A334"/>
      <c r="B334"/>
      <c r="C334"/>
      <c r="D334"/>
      <c r="E334"/>
      <c r="F334"/>
      <c r="G334"/>
      <c r="H334"/>
      <c r="I334"/>
      <c r="J334"/>
      <c r="K334"/>
      <c r="L334" s="30"/>
      <c r="M334" s="31"/>
      <c r="N334" s="19"/>
      <c r="O334" s="24"/>
      <c r="P334" s="42"/>
      <c r="Q334" s="19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</row>
    <row r="335" spans="1:42" ht="13.5" customHeight="1">
      <c r="A335"/>
      <c r="B335"/>
      <c r="C335"/>
      <c r="D335"/>
      <c r="E335"/>
      <c r="F335"/>
      <c r="G335"/>
      <c r="H335"/>
      <c r="I335"/>
      <c r="J335"/>
      <c r="K335"/>
      <c r="L335" s="30"/>
      <c r="M335" s="31"/>
      <c r="N335" s="19"/>
      <c r="O335" s="24"/>
      <c r="P335" s="42"/>
      <c r="Q335" s="19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</row>
    <row r="336" spans="1:42" ht="13.5" customHeight="1">
      <c r="A336"/>
      <c r="B336"/>
      <c r="C336"/>
      <c r="D336"/>
      <c r="E336"/>
      <c r="F336"/>
      <c r="G336"/>
      <c r="H336"/>
      <c r="I336"/>
      <c r="J336"/>
      <c r="K336"/>
      <c r="L336" s="30"/>
      <c r="M336" s="31"/>
      <c r="N336" s="19"/>
      <c r="O336" s="24"/>
      <c r="P336" s="42"/>
      <c r="Q336" s="19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</row>
    <row r="337" spans="1:42" ht="13.5" customHeight="1">
      <c r="A337"/>
      <c r="B337"/>
      <c r="C337"/>
      <c r="D337"/>
      <c r="E337"/>
      <c r="F337"/>
      <c r="G337"/>
      <c r="H337"/>
      <c r="I337"/>
      <c r="J337"/>
      <c r="K337"/>
      <c r="L337" s="30"/>
      <c r="M337" s="31"/>
      <c r="N337" s="19"/>
      <c r="O337" s="24"/>
      <c r="P337" s="42"/>
      <c r="Q337" s="19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</row>
    <row r="338" spans="1:42" ht="13.5" customHeight="1">
      <c r="A338"/>
      <c r="B338"/>
      <c r="C338"/>
      <c r="D338"/>
      <c r="E338"/>
      <c r="F338"/>
      <c r="G338"/>
      <c r="H338"/>
      <c r="I338"/>
      <c r="J338"/>
      <c r="K338"/>
      <c r="L338" s="30"/>
      <c r="M338" s="31"/>
      <c r="N338" s="19"/>
      <c r="O338" s="24"/>
      <c r="P338" s="42"/>
      <c r="Q338" s="19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</row>
    <row r="339" spans="1:42" ht="13.5" customHeight="1">
      <c r="A339"/>
      <c r="B339"/>
      <c r="C339"/>
      <c r="D339"/>
      <c r="E339"/>
      <c r="F339"/>
      <c r="G339"/>
      <c r="H339"/>
      <c r="I339"/>
      <c r="J339"/>
      <c r="K339"/>
      <c r="L339" s="30"/>
      <c r="M339" s="31"/>
      <c r="N339" s="19"/>
      <c r="O339" s="24"/>
      <c r="P339" s="42"/>
      <c r="Q339" s="19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</row>
    <row r="340" spans="1:42" ht="13.5" customHeight="1">
      <c r="A340"/>
      <c r="B340"/>
      <c r="C340"/>
      <c r="D340"/>
      <c r="E340"/>
      <c r="F340"/>
      <c r="G340"/>
      <c r="H340"/>
      <c r="I340"/>
      <c r="J340"/>
      <c r="K340"/>
      <c r="L340" s="30"/>
      <c r="M340" s="31"/>
      <c r="N340" s="19"/>
      <c r="O340" s="24"/>
      <c r="P340" s="42"/>
      <c r="Q340" s="19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</row>
    <row r="341" spans="1:42" ht="13.5" customHeight="1">
      <c r="A341"/>
      <c r="B341"/>
      <c r="C341"/>
      <c r="D341"/>
      <c r="E341"/>
      <c r="F341"/>
      <c r="G341"/>
      <c r="H341"/>
      <c r="I341"/>
      <c r="J341"/>
      <c r="K341"/>
      <c r="L341" s="30"/>
      <c r="M341" s="31"/>
      <c r="N341" s="19"/>
      <c r="O341" s="24"/>
      <c r="P341" s="42"/>
      <c r="Q341" s="19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</row>
    <row r="342" spans="1:42" ht="13.5" customHeight="1">
      <c r="A342"/>
      <c r="B342"/>
      <c r="C342"/>
      <c r="D342"/>
      <c r="E342"/>
      <c r="F342"/>
      <c r="G342"/>
      <c r="H342"/>
      <c r="I342"/>
      <c r="J342"/>
      <c r="K342"/>
      <c r="L342" s="30"/>
      <c r="M342" s="31"/>
      <c r="N342" s="19"/>
      <c r="O342" s="24"/>
      <c r="P342" s="42"/>
      <c r="Q342" s="19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</row>
    <row r="343" spans="1:42" ht="13.5" customHeight="1">
      <c r="A343"/>
      <c r="B343"/>
      <c r="C343"/>
      <c r="D343"/>
      <c r="E343"/>
      <c r="F343"/>
      <c r="G343"/>
      <c r="H343"/>
      <c r="I343"/>
      <c r="J343"/>
      <c r="K343"/>
      <c r="L343" s="30"/>
      <c r="M343" s="31"/>
      <c r="N343" s="19"/>
      <c r="O343" s="24"/>
      <c r="P343" s="42"/>
      <c r="Q343" s="19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</row>
    <row r="344" spans="1:42" ht="13.5" customHeight="1">
      <c r="A344"/>
      <c r="B344"/>
      <c r="C344"/>
      <c r="D344"/>
      <c r="E344"/>
      <c r="F344"/>
      <c r="G344"/>
      <c r="H344"/>
      <c r="I344"/>
      <c r="J344"/>
      <c r="K344"/>
      <c r="L344" s="30"/>
      <c r="M344" s="31"/>
      <c r="N344" s="19"/>
      <c r="O344" s="24"/>
      <c r="P344" s="42"/>
      <c r="Q344" s="19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</row>
    <row r="345" spans="1:42" ht="13.5" customHeight="1">
      <c r="A345"/>
      <c r="B345"/>
      <c r="C345"/>
      <c r="D345"/>
      <c r="E345"/>
      <c r="F345"/>
      <c r="G345"/>
      <c r="H345"/>
      <c r="I345"/>
      <c r="J345"/>
      <c r="K345"/>
      <c r="L345" s="30"/>
      <c r="M345" s="31"/>
      <c r="N345" s="19"/>
      <c r="O345" s="24"/>
      <c r="P345" s="42"/>
      <c r="Q345" s="19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</row>
    <row r="346" spans="1:42" ht="13.5" customHeight="1">
      <c r="A346"/>
      <c r="B346"/>
      <c r="C346"/>
      <c r="D346"/>
      <c r="E346"/>
      <c r="F346"/>
      <c r="G346"/>
      <c r="H346"/>
      <c r="I346"/>
      <c r="J346"/>
      <c r="K346"/>
      <c r="L346" s="30"/>
      <c r="M346" s="31"/>
      <c r="N346" s="19"/>
      <c r="O346" s="24"/>
      <c r="P346" s="42"/>
      <c r="Q346" s="19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</row>
    <row r="347" spans="1:42" ht="13.5" customHeight="1">
      <c r="A347"/>
      <c r="B347"/>
      <c r="C347"/>
      <c r="D347"/>
      <c r="E347"/>
      <c r="F347"/>
      <c r="G347"/>
      <c r="H347"/>
      <c r="I347"/>
      <c r="J347"/>
      <c r="K347"/>
      <c r="L347" s="30"/>
      <c r="M347" s="31"/>
      <c r="N347" s="19"/>
      <c r="O347" s="24"/>
      <c r="P347" s="42"/>
      <c r="Q347" s="19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</row>
    <row r="348" spans="1:42" ht="13.5" customHeight="1">
      <c r="A348"/>
      <c r="B348"/>
      <c r="C348"/>
      <c r="D348"/>
      <c r="E348"/>
      <c r="F348"/>
      <c r="G348"/>
      <c r="H348"/>
      <c r="I348"/>
      <c r="J348"/>
      <c r="K348"/>
      <c r="L348" s="30"/>
      <c r="M348" s="31"/>
      <c r="N348" s="19"/>
      <c r="O348" s="24"/>
      <c r="P348" s="42"/>
      <c r="Q348" s="19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</row>
    <row r="349" spans="1:42" ht="13.5" customHeight="1">
      <c r="A349"/>
      <c r="B349"/>
      <c r="C349"/>
      <c r="D349"/>
      <c r="E349"/>
      <c r="F349"/>
      <c r="G349"/>
      <c r="H349"/>
      <c r="I349"/>
      <c r="J349"/>
      <c r="K349"/>
      <c r="L349" s="30"/>
      <c r="M349" s="31"/>
      <c r="N349" s="19"/>
      <c r="O349" s="24"/>
      <c r="P349" s="42"/>
      <c r="Q349" s="19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</row>
    <row r="350" spans="1:42" ht="13.5" customHeight="1">
      <c r="A350"/>
      <c r="B350"/>
      <c r="C350"/>
      <c r="D350"/>
      <c r="E350"/>
      <c r="F350"/>
      <c r="G350"/>
      <c r="H350"/>
      <c r="I350"/>
      <c r="J350"/>
      <c r="K350"/>
      <c r="L350" s="30"/>
      <c r="M350" s="31"/>
      <c r="N350" s="19"/>
      <c r="O350" s="24"/>
      <c r="P350" s="42"/>
      <c r="Q350" s="19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</row>
    <row r="351" spans="1:42" ht="13.5" customHeight="1">
      <c r="A351"/>
      <c r="B351"/>
      <c r="C351"/>
      <c r="D351"/>
      <c r="E351"/>
      <c r="F351"/>
      <c r="G351"/>
      <c r="H351"/>
      <c r="I351"/>
      <c r="J351"/>
      <c r="K351"/>
      <c r="L351" s="30"/>
      <c r="M351" s="31"/>
      <c r="N351" s="19"/>
      <c r="O351" s="24"/>
      <c r="P351" s="42"/>
      <c r="Q351" s="19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</row>
    <row r="352" spans="1:42" ht="13.5" customHeight="1">
      <c r="A352"/>
      <c r="B352"/>
      <c r="C352"/>
      <c r="D352"/>
      <c r="E352"/>
      <c r="F352"/>
      <c r="G352"/>
      <c r="H352"/>
      <c r="I352"/>
      <c r="J352"/>
      <c r="K352"/>
      <c r="L352" s="30"/>
      <c r="M352" s="31"/>
      <c r="N352" s="19"/>
      <c r="O352" s="24"/>
      <c r="P352" s="42"/>
      <c r="Q352" s="19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</row>
    <row r="353" spans="1:42" ht="13.5" customHeight="1">
      <c r="A353"/>
      <c r="B353"/>
      <c r="C353"/>
      <c r="D353"/>
      <c r="E353"/>
      <c r="F353"/>
      <c r="G353"/>
      <c r="H353"/>
      <c r="I353"/>
      <c r="J353"/>
      <c r="K353"/>
      <c r="L353" s="30"/>
      <c r="M353" s="31"/>
      <c r="N353" s="19"/>
      <c r="O353" s="24"/>
      <c r="P353" s="42"/>
      <c r="Q353" s="19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</row>
    <row r="354" spans="1:42" ht="13.5" customHeight="1">
      <c r="A354"/>
      <c r="B354"/>
      <c r="C354"/>
      <c r="D354"/>
      <c r="E354"/>
      <c r="F354"/>
      <c r="G354"/>
      <c r="H354"/>
      <c r="I354"/>
      <c r="J354"/>
      <c r="K354"/>
      <c r="L354" s="30"/>
      <c r="M354" s="31"/>
      <c r="N354" s="19"/>
      <c r="O354" s="24"/>
      <c r="P354" s="42"/>
      <c r="Q354" s="19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</row>
    <row r="355" spans="1:42" ht="13.5" customHeight="1">
      <c r="A355"/>
      <c r="B355"/>
      <c r="C355"/>
      <c r="D355"/>
      <c r="E355"/>
      <c r="F355"/>
      <c r="G355"/>
      <c r="H355"/>
      <c r="I355"/>
      <c r="J355"/>
      <c r="K355"/>
      <c r="L355" s="30"/>
      <c r="M355" s="31"/>
      <c r="N355" s="19"/>
      <c r="O355" s="24"/>
      <c r="P355" s="42"/>
      <c r="Q355" s="19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</row>
    <row r="356" spans="1:42" ht="13.5" customHeight="1">
      <c r="A356"/>
      <c r="B356"/>
      <c r="C356"/>
      <c r="D356"/>
      <c r="E356"/>
      <c r="F356"/>
      <c r="G356"/>
      <c r="H356"/>
      <c r="I356"/>
      <c r="J356"/>
      <c r="K356"/>
      <c r="L356" s="30"/>
      <c r="M356" s="31"/>
      <c r="N356" s="19"/>
      <c r="O356" s="24"/>
      <c r="P356" s="42"/>
      <c r="Q356" s="19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</row>
    <row r="357" spans="1:42" ht="13.5" customHeight="1">
      <c r="A357"/>
      <c r="B357"/>
      <c r="C357"/>
      <c r="D357"/>
      <c r="E357"/>
      <c r="F357"/>
      <c r="G357"/>
      <c r="H357"/>
      <c r="I357"/>
      <c r="J357"/>
      <c r="K357"/>
      <c r="L357" s="30"/>
      <c r="M357" s="31"/>
      <c r="N357" s="19"/>
      <c r="O357" s="24"/>
      <c r="P357" s="42"/>
      <c r="Q357" s="19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1:42" ht="13.5" customHeight="1">
      <c r="A358"/>
      <c r="B358"/>
      <c r="C358"/>
      <c r="D358"/>
      <c r="E358"/>
      <c r="F358"/>
      <c r="G358"/>
      <c r="H358"/>
      <c r="I358"/>
      <c r="J358"/>
      <c r="K358"/>
      <c r="L358" s="30"/>
      <c r="M358" s="31"/>
      <c r="N358" s="19"/>
      <c r="O358" s="24"/>
      <c r="P358" s="42"/>
      <c r="Q358" s="19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</row>
    <row r="359" spans="1:42" ht="13.5" customHeight="1">
      <c r="A359"/>
      <c r="B359"/>
      <c r="C359"/>
      <c r="D359"/>
      <c r="E359"/>
      <c r="F359"/>
      <c r="G359"/>
      <c r="H359"/>
      <c r="I359"/>
      <c r="J359"/>
      <c r="K359"/>
      <c r="L359" s="30"/>
      <c r="M359" s="31"/>
      <c r="N359" s="19"/>
      <c r="O359" s="24"/>
      <c r="P359" s="42"/>
      <c r="Q359" s="19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</row>
    <row r="360" spans="1:42" ht="13.5" customHeight="1">
      <c r="A360"/>
      <c r="B360"/>
      <c r="C360"/>
      <c r="D360"/>
      <c r="E360"/>
      <c r="F360"/>
      <c r="G360"/>
      <c r="H360"/>
      <c r="I360"/>
      <c r="J360"/>
      <c r="K360"/>
      <c r="L360" s="30"/>
      <c r="M360" s="31"/>
      <c r="N360" s="19"/>
      <c r="O360" s="24"/>
      <c r="P360" s="42"/>
      <c r="Q360" s="19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</row>
    <row r="361" spans="1:42" ht="13.5" customHeight="1">
      <c r="A361"/>
      <c r="B361"/>
      <c r="C361"/>
      <c r="D361"/>
      <c r="E361"/>
      <c r="F361"/>
      <c r="G361"/>
      <c r="H361"/>
      <c r="I361"/>
      <c r="J361"/>
      <c r="K361"/>
      <c r="L361" s="30"/>
      <c r="M361" s="31"/>
      <c r="N361" s="19"/>
      <c r="O361" s="24"/>
      <c r="P361" s="42"/>
      <c r="Q361" s="19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</row>
    <row r="362" spans="1:42" ht="13.5" customHeight="1">
      <c r="A362"/>
      <c r="B362"/>
      <c r="C362"/>
      <c r="D362"/>
      <c r="E362"/>
      <c r="F362"/>
      <c r="G362"/>
      <c r="H362"/>
      <c r="I362"/>
      <c r="J362"/>
      <c r="K362"/>
      <c r="L362" s="30"/>
      <c r="M362" s="31"/>
      <c r="N362" s="19"/>
      <c r="O362" s="24"/>
      <c r="P362" s="42"/>
      <c r="Q362" s="19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</row>
    <row r="363" spans="1:42" ht="13.5" customHeight="1">
      <c r="A363"/>
      <c r="B363"/>
      <c r="C363"/>
      <c r="D363"/>
      <c r="E363"/>
      <c r="F363"/>
      <c r="G363"/>
      <c r="H363"/>
      <c r="I363"/>
      <c r="J363"/>
      <c r="K363"/>
      <c r="L363" s="30"/>
      <c r="M363" s="31"/>
      <c r="N363" s="19"/>
      <c r="O363" s="24"/>
      <c r="P363" s="42"/>
      <c r="Q363" s="19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</row>
    <row r="364" spans="1:42" ht="13.5" customHeight="1">
      <c r="A364"/>
      <c r="B364"/>
      <c r="C364"/>
      <c r="D364"/>
      <c r="E364"/>
      <c r="F364"/>
      <c r="G364"/>
      <c r="H364"/>
      <c r="I364"/>
      <c r="J364"/>
      <c r="K364"/>
      <c r="L364" s="30"/>
      <c r="M364" s="31"/>
      <c r="N364" s="19"/>
      <c r="O364" s="24"/>
      <c r="P364" s="42"/>
      <c r="Q364" s="19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</row>
    <row r="365" spans="1:42" ht="13.5" customHeight="1">
      <c r="A365"/>
      <c r="B365"/>
      <c r="C365"/>
      <c r="D365"/>
      <c r="E365"/>
      <c r="F365"/>
      <c r="G365"/>
      <c r="H365"/>
      <c r="I365"/>
      <c r="J365"/>
      <c r="K365"/>
      <c r="L365" s="30"/>
      <c r="M365" s="31"/>
      <c r="N365" s="19"/>
      <c r="O365" s="24"/>
      <c r="P365" s="42"/>
      <c r="Q365" s="19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</row>
    <row r="366" spans="1:42" ht="13.5" customHeight="1">
      <c r="A366"/>
      <c r="B366"/>
      <c r="C366"/>
      <c r="D366"/>
      <c r="E366"/>
      <c r="F366"/>
      <c r="G366"/>
      <c r="H366"/>
      <c r="I366"/>
      <c r="J366"/>
      <c r="K366"/>
      <c r="L366" s="30"/>
      <c r="M366" s="31"/>
      <c r="N366" s="19"/>
      <c r="O366" s="24"/>
      <c r="P366" s="42"/>
      <c r="Q366" s="19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</row>
    <row r="367" spans="1:42" ht="13.5" customHeight="1">
      <c r="A367"/>
      <c r="B367"/>
      <c r="C367"/>
      <c r="D367"/>
      <c r="E367"/>
      <c r="F367"/>
      <c r="G367"/>
      <c r="H367"/>
      <c r="I367"/>
      <c r="J367"/>
      <c r="K367"/>
      <c r="L367" s="30"/>
      <c r="M367" s="31"/>
      <c r="N367" s="19"/>
      <c r="O367" s="24"/>
      <c r="P367" s="42"/>
      <c r="Q367" s="19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</row>
    <row r="368" spans="1:42" ht="13.5" customHeight="1">
      <c r="A368"/>
      <c r="B368"/>
      <c r="C368"/>
      <c r="D368"/>
      <c r="E368"/>
      <c r="F368"/>
      <c r="G368"/>
      <c r="H368"/>
      <c r="I368"/>
      <c r="J368"/>
      <c r="K368"/>
      <c r="L368" s="30"/>
      <c r="M368" s="31"/>
      <c r="N368" s="19"/>
      <c r="O368" s="24"/>
      <c r="P368" s="42"/>
      <c r="Q368" s="19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</row>
    <row r="369" spans="1:42" ht="13.5" customHeight="1">
      <c r="A369"/>
      <c r="B369"/>
      <c r="C369"/>
      <c r="D369"/>
      <c r="E369"/>
      <c r="F369"/>
      <c r="G369"/>
      <c r="H369"/>
      <c r="I369"/>
      <c r="J369"/>
      <c r="K369"/>
      <c r="L369" s="30"/>
      <c r="M369" s="31"/>
      <c r="N369" s="19"/>
      <c r="O369" s="24"/>
      <c r="P369" s="42"/>
      <c r="Q369" s="19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</row>
    <row r="370" spans="1:42" ht="13.5" customHeight="1">
      <c r="A370"/>
      <c r="B370"/>
      <c r="C370"/>
      <c r="D370"/>
      <c r="E370"/>
      <c r="F370"/>
      <c r="G370"/>
      <c r="H370"/>
      <c r="I370"/>
      <c r="J370"/>
      <c r="K370"/>
      <c r="L370" s="30"/>
      <c r="M370" s="31"/>
      <c r="N370" s="19"/>
      <c r="O370" s="24"/>
      <c r="P370" s="42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</row>
    <row r="371" spans="1:42" ht="13.5" customHeight="1">
      <c r="A371"/>
      <c r="B371"/>
      <c r="C371"/>
      <c r="D371"/>
      <c r="E371"/>
      <c r="F371"/>
      <c r="G371"/>
      <c r="H371"/>
      <c r="I371"/>
      <c r="J371"/>
      <c r="K371"/>
      <c r="L371" s="30"/>
      <c r="M371" s="31"/>
      <c r="N371" s="19"/>
      <c r="O371" s="24"/>
      <c r="P371" s="42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</row>
    <row r="372" spans="1:42" ht="13.5" customHeight="1">
      <c r="A372"/>
      <c r="B372"/>
      <c r="C372"/>
      <c r="D372"/>
      <c r="E372"/>
      <c r="F372"/>
      <c r="G372"/>
      <c r="H372"/>
      <c r="I372"/>
      <c r="J372"/>
      <c r="K372"/>
      <c r="L372" s="30"/>
      <c r="M372" s="31"/>
      <c r="N372" s="19"/>
      <c r="O372" s="24"/>
      <c r="P372" s="42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</row>
    <row r="373" spans="1:42" ht="13.5" customHeight="1">
      <c r="A373"/>
      <c r="B373"/>
      <c r="C373"/>
      <c r="D373"/>
      <c r="E373"/>
      <c r="F373"/>
      <c r="G373"/>
      <c r="H373"/>
      <c r="I373"/>
      <c r="J373"/>
      <c r="K373"/>
      <c r="L373" s="30"/>
      <c r="M373" s="31"/>
      <c r="N373" s="19"/>
      <c r="O373" s="24"/>
      <c r="P373" s="42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</row>
    <row r="374" spans="1:42" ht="13.5" customHeight="1">
      <c r="A374"/>
      <c r="B374"/>
      <c r="C374"/>
      <c r="D374"/>
      <c r="E374"/>
      <c r="F374"/>
      <c r="G374"/>
      <c r="H374"/>
      <c r="I374"/>
      <c r="J374"/>
      <c r="K374"/>
      <c r="L374" s="30"/>
      <c r="M374" s="31"/>
      <c r="N374" s="19"/>
      <c r="O374" s="24"/>
      <c r="P374" s="42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</row>
    <row r="375" spans="1:42" ht="13.5" customHeight="1">
      <c r="A375"/>
      <c r="B375"/>
      <c r="C375"/>
      <c r="D375"/>
      <c r="E375"/>
      <c r="F375"/>
      <c r="G375"/>
      <c r="H375"/>
      <c r="I375"/>
      <c r="J375"/>
      <c r="K375"/>
      <c r="L375" s="30"/>
      <c r="M375" s="31"/>
      <c r="N375" s="19"/>
      <c r="O375" s="24"/>
      <c r="P375" s="42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</row>
    <row r="376" spans="1:42" ht="13.5" customHeight="1">
      <c r="A376"/>
      <c r="B376"/>
      <c r="C376"/>
      <c r="D376"/>
      <c r="E376"/>
      <c r="F376"/>
      <c r="G376"/>
      <c r="H376"/>
      <c r="I376"/>
      <c r="J376"/>
      <c r="K376"/>
      <c r="L376" s="30"/>
      <c r="M376" s="31"/>
      <c r="N376" s="19"/>
      <c r="O376" s="24"/>
      <c r="P376" s="42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</row>
    <row r="377" spans="1:42" ht="13.5" customHeight="1">
      <c r="A377"/>
      <c r="B377"/>
      <c r="C377"/>
      <c r="D377"/>
      <c r="E377"/>
      <c r="F377"/>
      <c r="G377"/>
      <c r="H377"/>
      <c r="I377"/>
      <c r="J377"/>
      <c r="K377"/>
      <c r="L377" s="30"/>
      <c r="M377" s="31"/>
      <c r="N377" s="19"/>
      <c r="O377" s="24"/>
      <c r="P377" s="42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</row>
    <row r="378" spans="1:42" ht="13.5" customHeight="1">
      <c r="A378"/>
      <c r="B378"/>
      <c r="C378"/>
      <c r="D378"/>
      <c r="E378"/>
      <c r="F378"/>
      <c r="G378"/>
      <c r="H378"/>
      <c r="I378"/>
      <c r="J378"/>
      <c r="K378"/>
      <c r="L378" s="30"/>
      <c r="M378" s="31"/>
      <c r="N378" s="19"/>
      <c r="O378" s="24"/>
      <c r="P378" s="42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</row>
    <row r="379" spans="1:42" ht="13.5" customHeight="1">
      <c r="A379"/>
      <c r="B379"/>
      <c r="C379"/>
      <c r="D379"/>
      <c r="E379"/>
      <c r="F379"/>
      <c r="G379"/>
      <c r="H379"/>
      <c r="I379"/>
      <c r="J379"/>
      <c r="K379"/>
      <c r="L379" s="30"/>
      <c r="M379" s="31"/>
      <c r="N379" s="19"/>
      <c r="O379" s="24"/>
      <c r="P379" s="42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</row>
    <row r="380" spans="1:42" ht="13.5" customHeight="1">
      <c r="A380"/>
      <c r="B380"/>
      <c r="C380"/>
      <c r="D380"/>
      <c r="E380"/>
      <c r="F380"/>
      <c r="G380"/>
      <c r="H380"/>
      <c r="I380"/>
      <c r="J380"/>
      <c r="K380"/>
      <c r="L380" s="30"/>
      <c r="M380" s="31"/>
      <c r="N380" s="19"/>
      <c r="O380" s="24"/>
      <c r="P380" s="42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</row>
    <row r="381" spans="1:16" ht="13.5" customHeight="1">
      <c r="A381"/>
      <c r="B381"/>
      <c r="C381"/>
      <c r="D381"/>
      <c r="E381"/>
      <c r="F381"/>
      <c r="G381"/>
      <c r="H381"/>
      <c r="I381"/>
      <c r="J381"/>
      <c r="K381"/>
      <c r="L381" s="30"/>
      <c r="M381" s="31"/>
      <c r="N381" s="19"/>
      <c r="O381" s="24"/>
      <c r="P381" s="42"/>
    </row>
    <row r="382" spans="1:16" ht="13.5" customHeight="1">
      <c r="A382"/>
      <c r="B382"/>
      <c r="C382"/>
      <c r="D382"/>
      <c r="E382"/>
      <c r="F382"/>
      <c r="G382"/>
      <c r="H382"/>
      <c r="I382"/>
      <c r="J382"/>
      <c r="K382"/>
      <c r="L382" s="30"/>
      <c r="M382" s="31"/>
      <c r="N382" s="19"/>
      <c r="O382" s="24"/>
      <c r="P382" s="42"/>
    </row>
    <row r="383" spans="1:16" ht="13.5" customHeight="1">
      <c r="A383"/>
      <c r="B383"/>
      <c r="C383"/>
      <c r="D383"/>
      <c r="E383"/>
      <c r="F383"/>
      <c r="G383"/>
      <c r="H383"/>
      <c r="I383"/>
      <c r="J383"/>
      <c r="K383"/>
      <c r="L383" s="30"/>
      <c r="M383" s="31"/>
      <c r="N383" s="19"/>
      <c r="O383" s="24"/>
      <c r="P383" s="42"/>
    </row>
    <row r="384" spans="1:16" ht="13.5" customHeight="1">
      <c r="A384"/>
      <c r="B384"/>
      <c r="C384"/>
      <c r="D384"/>
      <c r="E384"/>
      <c r="F384"/>
      <c r="G384"/>
      <c r="H384"/>
      <c r="I384"/>
      <c r="J384"/>
      <c r="K384"/>
      <c r="L384" s="30"/>
      <c r="M384" s="31"/>
      <c r="N384" s="19"/>
      <c r="O384" s="24"/>
      <c r="P384" s="42"/>
    </row>
    <row r="385" spans="1:16" ht="13.5" customHeight="1">
      <c r="A385"/>
      <c r="B385"/>
      <c r="C385"/>
      <c r="D385"/>
      <c r="E385"/>
      <c r="F385"/>
      <c r="G385"/>
      <c r="H385"/>
      <c r="I385"/>
      <c r="J385"/>
      <c r="K385"/>
      <c r="L385" s="30"/>
      <c r="M385" s="31"/>
      <c r="N385" s="19"/>
      <c r="O385" s="24"/>
      <c r="P385" s="42"/>
    </row>
    <row r="386" spans="1:16" ht="13.5" customHeight="1">
      <c r="A386"/>
      <c r="B386"/>
      <c r="C386"/>
      <c r="D386"/>
      <c r="E386"/>
      <c r="F386"/>
      <c r="G386"/>
      <c r="H386"/>
      <c r="I386"/>
      <c r="J386"/>
      <c r="K386"/>
      <c r="L386" s="30"/>
      <c r="M386" s="31"/>
      <c r="N386" s="19"/>
      <c r="O386" s="24"/>
      <c r="P386" s="42"/>
    </row>
    <row r="387" spans="1:16" ht="13.5" customHeight="1">
      <c r="A387"/>
      <c r="B387"/>
      <c r="C387"/>
      <c r="D387"/>
      <c r="E387"/>
      <c r="F387"/>
      <c r="G387"/>
      <c r="H387"/>
      <c r="I387"/>
      <c r="J387"/>
      <c r="K387"/>
      <c r="L387" s="30"/>
      <c r="M387" s="31"/>
      <c r="N387" s="19"/>
      <c r="O387" s="24"/>
      <c r="P387" s="42"/>
    </row>
    <row r="388" spans="1:16" ht="13.5" customHeight="1">
      <c r="A388"/>
      <c r="B388"/>
      <c r="C388"/>
      <c r="D388"/>
      <c r="E388"/>
      <c r="F388"/>
      <c r="G388"/>
      <c r="H388"/>
      <c r="I388"/>
      <c r="J388"/>
      <c r="K388"/>
      <c r="L388" s="30"/>
      <c r="M388" s="31"/>
      <c r="N388" s="19"/>
      <c r="O388" s="24"/>
      <c r="P388" s="42"/>
    </row>
    <row r="389" spans="1:16" ht="13.5" customHeight="1">
      <c r="A389"/>
      <c r="B389"/>
      <c r="C389"/>
      <c r="D389"/>
      <c r="E389"/>
      <c r="F389"/>
      <c r="G389"/>
      <c r="H389"/>
      <c r="I389"/>
      <c r="J389"/>
      <c r="K389"/>
      <c r="L389" s="30"/>
      <c r="M389" s="31"/>
      <c r="N389" s="19"/>
      <c r="O389" s="24"/>
      <c r="P389" s="42"/>
    </row>
    <row r="390" spans="1:16" ht="13.5" customHeight="1">
      <c r="A390"/>
      <c r="B390"/>
      <c r="C390"/>
      <c r="D390"/>
      <c r="E390"/>
      <c r="F390"/>
      <c r="G390"/>
      <c r="H390"/>
      <c r="I390"/>
      <c r="J390"/>
      <c r="K390"/>
      <c r="L390" s="30"/>
      <c r="M390" s="31"/>
      <c r="N390" s="19"/>
      <c r="O390" s="24"/>
      <c r="P390" s="42"/>
    </row>
    <row r="391" spans="1:16" ht="13.5" customHeight="1">
      <c r="A391"/>
      <c r="B391"/>
      <c r="C391"/>
      <c r="D391"/>
      <c r="E391"/>
      <c r="F391"/>
      <c r="G391"/>
      <c r="H391"/>
      <c r="I391"/>
      <c r="J391"/>
      <c r="K391"/>
      <c r="L391" s="30"/>
      <c r="M391" s="31"/>
      <c r="N391" s="19"/>
      <c r="O391" s="24"/>
      <c r="P391" s="42"/>
    </row>
    <row r="392" spans="1:16" ht="13.5" customHeight="1">
      <c r="A392"/>
      <c r="B392"/>
      <c r="C392"/>
      <c r="D392"/>
      <c r="E392"/>
      <c r="F392"/>
      <c r="G392"/>
      <c r="H392"/>
      <c r="I392"/>
      <c r="J392"/>
      <c r="K392"/>
      <c r="L392" s="30"/>
      <c r="M392" s="31"/>
      <c r="N392" s="19"/>
      <c r="O392" s="24"/>
      <c r="P392" s="42"/>
    </row>
    <row r="393" spans="1:16" ht="13.5" customHeight="1">
      <c r="A393"/>
      <c r="B393"/>
      <c r="C393"/>
      <c r="D393"/>
      <c r="E393"/>
      <c r="F393"/>
      <c r="G393"/>
      <c r="H393"/>
      <c r="I393"/>
      <c r="J393"/>
      <c r="K393"/>
      <c r="L393" s="30"/>
      <c r="M393" s="31"/>
      <c r="N393" s="19"/>
      <c r="O393" s="24"/>
      <c r="P393" s="42"/>
    </row>
    <row r="394" spans="1:16" ht="13.5" customHeight="1">
      <c r="A394"/>
      <c r="B394"/>
      <c r="C394"/>
      <c r="D394"/>
      <c r="E394"/>
      <c r="F394"/>
      <c r="G394"/>
      <c r="H394"/>
      <c r="I394"/>
      <c r="J394"/>
      <c r="K394"/>
      <c r="L394" s="30"/>
      <c r="M394" s="31"/>
      <c r="N394" s="19"/>
      <c r="O394" s="24"/>
      <c r="P394" s="42"/>
    </row>
    <row r="395" spans="1:16" ht="13.5" customHeight="1">
      <c r="A395"/>
      <c r="B395"/>
      <c r="C395"/>
      <c r="D395"/>
      <c r="E395"/>
      <c r="F395"/>
      <c r="G395"/>
      <c r="H395"/>
      <c r="I395"/>
      <c r="J395"/>
      <c r="K395"/>
      <c r="L395" s="30"/>
      <c r="M395" s="31"/>
      <c r="N395" s="19"/>
      <c r="O395" s="24"/>
      <c r="P395" s="42"/>
    </row>
    <row r="396" spans="1:16" ht="13.5" customHeight="1">
      <c r="A396"/>
      <c r="B396"/>
      <c r="C396"/>
      <c r="D396"/>
      <c r="E396"/>
      <c r="F396"/>
      <c r="G396"/>
      <c r="H396"/>
      <c r="I396"/>
      <c r="J396"/>
      <c r="K396"/>
      <c r="L396" s="30"/>
      <c r="M396" s="31"/>
      <c r="N396" s="19"/>
      <c r="O396" s="24"/>
      <c r="P396" s="42"/>
    </row>
    <row r="397" spans="1:16" ht="13.5" customHeight="1">
      <c r="A397"/>
      <c r="B397"/>
      <c r="C397"/>
      <c r="D397"/>
      <c r="E397"/>
      <c r="F397"/>
      <c r="G397"/>
      <c r="H397"/>
      <c r="I397"/>
      <c r="J397"/>
      <c r="K397"/>
      <c r="L397" s="30"/>
      <c r="M397" s="31"/>
      <c r="N397" s="19"/>
      <c r="O397" s="24"/>
      <c r="P397" s="42"/>
    </row>
    <row r="398" spans="1:16" ht="13.5" customHeight="1">
      <c r="A398"/>
      <c r="B398"/>
      <c r="C398"/>
      <c r="D398"/>
      <c r="E398"/>
      <c r="F398"/>
      <c r="G398"/>
      <c r="H398"/>
      <c r="I398"/>
      <c r="J398"/>
      <c r="K398"/>
      <c r="L398" s="30"/>
      <c r="M398" s="31"/>
      <c r="N398" s="19"/>
      <c r="O398" s="24"/>
      <c r="P398" s="42"/>
    </row>
    <row r="399" spans="1:16" ht="13.5" customHeight="1">
      <c r="A399"/>
      <c r="B399"/>
      <c r="C399"/>
      <c r="D399"/>
      <c r="E399"/>
      <c r="F399"/>
      <c r="G399"/>
      <c r="H399"/>
      <c r="I399"/>
      <c r="J399"/>
      <c r="K399"/>
      <c r="L399" s="30"/>
      <c r="M399" s="31"/>
      <c r="N399" s="19"/>
      <c r="O399" s="24"/>
      <c r="P399" s="42"/>
    </row>
    <row r="400" spans="1:16" ht="13.5" customHeight="1">
      <c r="A400"/>
      <c r="B400"/>
      <c r="C400"/>
      <c r="D400"/>
      <c r="E400"/>
      <c r="F400"/>
      <c r="G400"/>
      <c r="H400"/>
      <c r="I400"/>
      <c r="J400"/>
      <c r="K400"/>
      <c r="L400" s="30"/>
      <c r="M400" s="31"/>
      <c r="N400" s="19"/>
      <c r="O400" s="24"/>
      <c r="P400" s="42"/>
    </row>
    <row r="401" spans="1:16" ht="13.5" customHeight="1">
      <c r="A401"/>
      <c r="B401"/>
      <c r="C401"/>
      <c r="D401"/>
      <c r="E401"/>
      <c r="F401"/>
      <c r="G401"/>
      <c r="H401"/>
      <c r="I401"/>
      <c r="J401"/>
      <c r="K401"/>
      <c r="L401" s="30"/>
      <c r="M401" s="31"/>
      <c r="N401" s="19"/>
      <c r="O401" s="24"/>
      <c r="P401" s="42"/>
    </row>
    <row r="402" spans="1:16" ht="13.5" customHeight="1">
      <c r="A402"/>
      <c r="B402"/>
      <c r="C402"/>
      <c r="D402"/>
      <c r="E402"/>
      <c r="F402"/>
      <c r="G402"/>
      <c r="H402"/>
      <c r="I402"/>
      <c r="J402"/>
      <c r="K402"/>
      <c r="L402" s="30"/>
      <c r="M402" s="31"/>
      <c r="N402" s="19"/>
      <c r="O402" s="24"/>
      <c r="P402" s="42"/>
    </row>
    <row r="403" spans="1:16" ht="13.5" customHeight="1">
      <c r="A403"/>
      <c r="B403"/>
      <c r="C403"/>
      <c r="D403"/>
      <c r="E403"/>
      <c r="F403"/>
      <c r="G403"/>
      <c r="H403"/>
      <c r="I403"/>
      <c r="J403"/>
      <c r="K403"/>
      <c r="L403" s="30"/>
      <c r="M403" s="31"/>
      <c r="N403" s="19"/>
      <c r="O403" s="24"/>
      <c r="P403" s="42"/>
    </row>
    <row r="404" spans="1:16" ht="13.5" customHeight="1">
      <c r="A404"/>
      <c r="B404"/>
      <c r="C404"/>
      <c r="D404"/>
      <c r="E404"/>
      <c r="F404"/>
      <c r="G404"/>
      <c r="H404"/>
      <c r="I404"/>
      <c r="J404"/>
      <c r="K404"/>
      <c r="L404" s="30"/>
      <c r="M404" s="31"/>
      <c r="N404" s="19"/>
      <c r="O404" s="24"/>
      <c r="P404" s="42"/>
    </row>
    <row r="405" spans="1:16" ht="13.5" customHeight="1">
      <c r="A405"/>
      <c r="B405"/>
      <c r="C405"/>
      <c r="D405"/>
      <c r="E405"/>
      <c r="F405"/>
      <c r="G405"/>
      <c r="H405"/>
      <c r="I405"/>
      <c r="J405"/>
      <c r="K405"/>
      <c r="L405" s="30"/>
      <c r="M405" s="31"/>
      <c r="N405" s="19"/>
      <c r="O405" s="24"/>
      <c r="P405" s="42"/>
    </row>
    <row r="406" spans="1:16" ht="13.5" customHeight="1">
      <c r="A406"/>
      <c r="B406"/>
      <c r="C406"/>
      <c r="D406"/>
      <c r="E406"/>
      <c r="F406"/>
      <c r="G406"/>
      <c r="H406"/>
      <c r="I406"/>
      <c r="J406"/>
      <c r="K406"/>
      <c r="L406" s="30"/>
      <c r="M406" s="31"/>
      <c r="N406" s="19"/>
      <c r="O406" s="24"/>
      <c r="P406" s="42"/>
    </row>
    <row r="407" spans="1:16" ht="13.5" customHeight="1">
      <c r="A407"/>
      <c r="B407"/>
      <c r="C407"/>
      <c r="D407"/>
      <c r="E407"/>
      <c r="F407"/>
      <c r="G407"/>
      <c r="H407"/>
      <c r="I407"/>
      <c r="J407"/>
      <c r="K407"/>
      <c r="L407" s="30"/>
      <c r="M407" s="31"/>
      <c r="N407" s="19"/>
      <c r="O407" s="24"/>
      <c r="P407" s="42"/>
    </row>
    <row r="408" spans="1:16" ht="13.5" customHeight="1">
      <c r="A408"/>
      <c r="B408"/>
      <c r="C408"/>
      <c r="D408"/>
      <c r="E408"/>
      <c r="F408"/>
      <c r="G408"/>
      <c r="H408"/>
      <c r="I408"/>
      <c r="J408"/>
      <c r="K408"/>
      <c r="L408" s="30"/>
      <c r="M408" s="31"/>
      <c r="N408" s="19"/>
      <c r="O408" s="24"/>
      <c r="P408" s="42"/>
    </row>
    <row r="409" spans="1:16" ht="13.5" customHeight="1">
      <c r="A409"/>
      <c r="B409"/>
      <c r="C409"/>
      <c r="D409"/>
      <c r="E409"/>
      <c r="F409"/>
      <c r="G409"/>
      <c r="H409"/>
      <c r="I409"/>
      <c r="J409"/>
      <c r="K409"/>
      <c r="L409" s="30"/>
      <c r="M409" s="31"/>
      <c r="N409" s="19"/>
      <c r="O409" s="24"/>
      <c r="P409" s="42"/>
    </row>
    <row r="410" spans="1:16" ht="13.5" customHeight="1">
      <c r="A410"/>
      <c r="B410"/>
      <c r="C410"/>
      <c r="D410"/>
      <c r="E410"/>
      <c r="F410"/>
      <c r="G410"/>
      <c r="H410"/>
      <c r="I410"/>
      <c r="J410"/>
      <c r="K410"/>
      <c r="L410" s="30"/>
      <c r="M410" s="31"/>
      <c r="N410" s="19"/>
      <c r="O410" s="24"/>
      <c r="P410" s="42"/>
    </row>
    <row r="411" spans="1:16" ht="13.5" customHeight="1">
      <c r="A411"/>
      <c r="B411"/>
      <c r="C411"/>
      <c r="D411"/>
      <c r="E411"/>
      <c r="F411"/>
      <c r="G411"/>
      <c r="H411"/>
      <c r="I411"/>
      <c r="J411"/>
      <c r="K411"/>
      <c r="L411" s="30"/>
      <c r="M411" s="31"/>
      <c r="N411" s="19"/>
      <c r="O411" s="24"/>
      <c r="P411" s="42"/>
    </row>
    <row r="412" spans="1:16" ht="13.5" customHeight="1">
      <c r="A412"/>
      <c r="B412"/>
      <c r="C412"/>
      <c r="D412"/>
      <c r="E412"/>
      <c r="F412"/>
      <c r="G412"/>
      <c r="H412"/>
      <c r="I412"/>
      <c r="J412"/>
      <c r="K412"/>
      <c r="L412" s="30"/>
      <c r="M412" s="31"/>
      <c r="N412" s="19"/>
      <c r="O412" s="24"/>
      <c r="P412" s="42"/>
    </row>
    <row r="413" spans="1:16" ht="13.5" customHeight="1">
      <c r="A413"/>
      <c r="B413"/>
      <c r="C413"/>
      <c r="D413"/>
      <c r="E413"/>
      <c r="F413"/>
      <c r="G413"/>
      <c r="H413"/>
      <c r="I413"/>
      <c r="J413"/>
      <c r="K413"/>
      <c r="L413" s="30"/>
      <c r="M413" s="31"/>
      <c r="N413" s="19"/>
      <c r="O413" s="24"/>
      <c r="P413" s="42"/>
    </row>
    <row r="414" spans="1:16" ht="13.5" customHeight="1">
      <c r="A414"/>
      <c r="B414"/>
      <c r="C414"/>
      <c r="D414"/>
      <c r="E414"/>
      <c r="F414"/>
      <c r="G414"/>
      <c r="H414"/>
      <c r="I414"/>
      <c r="J414"/>
      <c r="K414"/>
      <c r="L414" s="30"/>
      <c r="M414" s="31"/>
      <c r="N414" s="19"/>
      <c r="O414" s="24"/>
      <c r="P414" s="42"/>
    </row>
    <row r="415" spans="1:16" ht="13.5" customHeight="1">
      <c r="A415"/>
      <c r="B415"/>
      <c r="C415"/>
      <c r="D415"/>
      <c r="E415"/>
      <c r="F415"/>
      <c r="G415"/>
      <c r="H415"/>
      <c r="I415"/>
      <c r="J415"/>
      <c r="K415"/>
      <c r="L415" s="30"/>
      <c r="M415" s="31"/>
      <c r="N415" s="19"/>
      <c r="O415" s="24"/>
      <c r="P415" s="42"/>
    </row>
    <row r="416" spans="1:16" ht="13.5" customHeight="1">
      <c r="A416"/>
      <c r="B416"/>
      <c r="C416"/>
      <c r="D416"/>
      <c r="E416"/>
      <c r="F416"/>
      <c r="G416"/>
      <c r="H416"/>
      <c r="I416"/>
      <c r="J416"/>
      <c r="K416"/>
      <c r="L416" s="30"/>
      <c r="M416" s="31"/>
      <c r="N416" s="19"/>
      <c r="O416" s="24"/>
      <c r="P416" s="42"/>
    </row>
    <row r="417" spans="1:16" ht="13.5" customHeight="1">
      <c r="A417"/>
      <c r="B417"/>
      <c r="C417"/>
      <c r="D417"/>
      <c r="E417"/>
      <c r="F417"/>
      <c r="G417"/>
      <c r="H417"/>
      <c r="I417"/>
      <c r="J417"/>
      <c r="K417"/>
      <c r="L417" s="30"/>
      <c r="M417" s="31"/>
      <c r="N417" s="19"/>
      <c r="O417" s="24"/>
      <c r="P417" s="42"/>
    </row>
    <row r="418" spans="1:16" ht="13.5" customHeight="1">
      <c r="A418"/>
      <c r="B418"/>
      <c r="C418"/>
      <c r="D418"/>
      <c r="E418"/>
      <c r="F418"/>
      <c r="G418"/>
      <c r="H418"/>
      <c r="I418"/>
      <c r="J418"/>
      <c r="K418"/>
      <c r="L418" s="30"/>
      <c r="M418" s="31"/>
      <c r="N418" s="19"/>
      <c r="O418" s="24"/>
      <c r="P418" s="42"/>
    </row>
    <row r="419" spans="1:16" ht="13.5" customHeight="1">
      <c r="A419"/>
      <c r="B419"/>
      <c r="C419"/>
      <c r="D419"/>
      <c r="E419"/>
      <c r="F419"/>
      <c r="G419"/>
      <c r="H419"/>
      <c r="I419"/>
      <c r="J419"/>
      <c r="K419"/>
      <c r="L419" s="30"/>
      <c r="M419" s="31"/>
      <c r="N419" s="19"/>
      <c r="O419" s="24"/>
      <c r="P419" s="42"/>
    </row>
    <row r="420" spans="1:16" ht="13.5" customHeight="1">
      <c r="A420"/>
      <c r="B420"/>
      <c r="C420"/>
      <c r="D420"/>
      <c r="E420"/>
      <c r="F420"/>
      <c r="G420"/>
      <c r="H420"/>
      <c r="I420"/>
      <c r="J420"/>
      <c r="K420"/>
      <c r="L420" s="30"/>
      <c r="M420" s="31"/>
      <c r="N420" s="19"/>
      <c r="O420" s="24"/>
      <c r="P420" s="42"/>
    </row>
    <row r="421" spans="1:16" ht="13.5" customHeight="1">
      <c r="A421"/>
      <c r="B421"/>
      <c r="C421"/>
      <c r="D421"/>
      <c r="E421"/>
      <c r="F421"/>
      <c r="G421"/>
      <c r="H421"/>
      <c r="I421"/>
      <c r="J421"/>
      <c r="K421"/>
      <c r="L421" s="30"/>
      <c r="M421" s="31"/>
      <c r="N421" s="19"/>
      <c r="O421" s="24"/>
      <c r="P421" s="42"/>
    </row>
    <row r="422" spans="1:16" ht="13.5" customHeight="1">
      <c r="A422"/>
      <c r="B422"/>
      <c r="C422"/>
      <c r="D422"/>
      <c r="E422"/>
      <c r="F422"/>
      <c r="G422"/>
      <c r="H422"/>
      <c r="I422"/>
      <c r="J422"/>
      <c r="K422"/>
      <c r="L422" s="30"/>
      <c r="M422" s="31"/>
      <c r="N422" s="19"/>
      <c r="O422" s="24"/>
      <c r="P422" s="42"/>
    </row>
    <row r="423" spans="1:16" ht="13.5" customHeight="1">
      <c r="A423"/>
      <c r="B423"/>
      <c r="C423"/>
      <c r="D423"/>
      <c r="E423"/>
      <c r="F423"/>
      <c r="G423"/>
      <c r="H423"/>
      <c r="I423"/>
      <c r="J423"/>
      <c r="K423"/>
      <c r="L423" s="30"/>
      <c r="M423" s="31"/>
      <c r="N423" s="19"/>
      <c r="O423" s="24"/>
      <c r="P423" s="42"/>
    </row>
    <row r="424" spans="1:16" ht="13.5" customHeight="1">
      <c r="A424"/>
      <c r="B424"/>
      <c r="C424"/>
      <c r="D424"/>
      <c r="E424"/>
      <c r="F424"/>
      <c r="G424"/>
      <c r="H424"/>
      <c r="I424"/>
      <c r="J424"/>
      <c r="K424"/>
      <c r="L424" s="30"/>
      <c r="M424" s="31"/>
      <c r="N424" s="19"/>
      <c r="O424" s="24"/>
      <c r="P424" s="42"/>
    </row>
    <row r="425" spans="1:16" ht="13.5" customHeight="1">
      <c r="A425"/>
      <c r="B425"/>
      <c r="C425"/>
      <c r="D425"/>
      <c r="E425"/>
      <c r="F425"/>
      <c r="G425"/>
      <c r="H425"/>
      <c r="I425"/>
      <c r="J425"/>
      <c r="K425"/>
      <c r="L425" s="30"/>
      <c r="M425" s="31"/>
      <c r="N425" s="19"/>
      <c r="O425" s="24"/>
      <c r="P425" s="42"/>
    </row>
    <row r="426" spans="1:16" ht="13.5" customHeight="1">
      <c r="A426"/>
      <c r="B426"/>
      <c r="C426"/>
      <c r="D426"/>
      <c r="E426"/>
      <c r="F426"/>
      <c r="G426"/>
      <c r="H426"/>
      <c r="I426"/>
      <c r="J426"/>
      <c r="K426"/>
      <c r="L426" s="30"/>
      <c r="M426" s="31"/>
      <c r="N426" s="19"/>
      <c r="O426" s="24"/>
      <c r="P426" s="42"/>
    </row>
    <row r="427" spans="1:16" ht="13.5" customHeight="1">
      <c r="A427"/>
      <c r="B427"/>
      <c r="C427"/>
      <c r="D427"/>
      <c r="E427"/>
      <c r="F427"/>
      <c r="G427"/>
      <c r="H427"/>
      <c r="I427"/>
      <c r="J427"/>
      <c r="K427"/>
      <c r="L427" s="30"/>
      <c r="M427" s="31"/>
      <c r="N427" s="19"/>
      <c r="O427" s="24"/>
      <c r="P427" s="42"/>
    </row>
    <row r="428" spans="1:16" ht="13.5" customHeight="1">
      <c r="A428"/>
      <c r="B428"/>
      <c r="C428"/>
      <c r="D428"/>
      <c r="E428"/>
      <c r="F428"/>
      <c r="G428"/>
      <c r="H428"/>
      <c r="I428"/>
      <c r="J428"/>
      <c r="K428"/>
      <c r="L428" s="30"/>
      <c r="M428" s="31"/>
      <c r="N428" s="19"/>
      <c r="O428" s="24"/>
      <c r="P428" s="42"/>
    </row>
    <row r="429" spans="1:16" ht="13.5" customHeight="1">
      <c r="A429"/>
      <c r="B429"/>
      <c r="C429"/>
      <c r="D429"/>
      <c r="E429"/>
      <c r="F429"/>
      <c r="G429"/>
      <c r="H429"/>
      <c r="I429"/>
      <c r="J429"/>
      <c r="K429"/>
      <c r="L429" s="30"/>
      <c r="M429" s="31"/>
      <c r="N429" s="19"/>
      <c r="O429" s="24"/>
      <c r="P429" s="42"/>
    </row>
    <row r="430" spans="1:16" ht="13.5" customHeight="1">
      <c r="A430"/>
      <c r="B430"/>
      <c r="C430"/>
      <c r="D430"/>
      <c r="E430"/>
      <c r="F430"/>
      <c r="G430"/>
      <c r="H430"/>
      <c r="I430"/>
      <c r="J430"/>
      <c r="K430"/>
      <c r="L430" s="30"/>
      <c r="M430" s="31"/>
      <c r="N430" s="19"/>
      <c r="O430" s="24"/>
      <c r="P430" s="42"/>
    </row>
    <row r="431" spans="1:16" ht="13.5" customHeight="1">
      <c r="A431"/>
      <c r="B431"/>
      <c r="C431"/>
      <c r="D431"/>
      <c r="E431"/>
      <c r="F431"/>
      <c r="G431"/>
      <c r="H431"/>
      <c r="I431"/>
      <c r="J431"/>
      <c r="K431"/>
      <c r="L431" s="30"/>
      <c r="M431" s="31"/>
      <c r="N431" s="19"/>
      <c r="O431" s="24"/>
      <c r="P431" s="42"/>
    </row>
    <row r="432" spans="1:16" ht="13.5" customHeight="1">
      <c r="A432"/>
      <c r="B432"/>
      <c r="C432"/>
      <c r="D432"/>
      <c r="E432"/>
      <c r="F432"/>
      <c r="G432"/>
      <c r="H432"/>
      <c r="I432"/>
      <c r="J432"/>
      <c r="K432"/>
      <c r="L432" s="30"/>
      <c r="M432" s="31"/>
      <c r="N432" s="19"/>
      <c r="O432" s="24"/>
      <c r="P432" s="42"/>
    </row>
    <row r="433" spans="1:16" ht="13.5" customHeight="1">
      <c r="A433"/>
      <c r="B433"/>
      <c r="C433"/>
      <c r="D433"/>
      <c r="E433"/>
      <c r="F433"/>
      <c r="G433"/>
      <c r="H433"/>
      <c r="I433"/>
      <c r="J433"/>
      <c r="K433"/>
      <c r="L433" s="30"/>
      <c r="M433" s="31"/>
      <c r="N433" s="19"/>
      <c r="O433" s="24"/>
      <c r="P433" s="42"/>
    </row>
    <row r="434" spans="1:16" ht="13.5" customHeight="1">
      <c r="A434"/>
      <c r="B434"/>
      <c r="C434"/>
      <c r="D434"/>
      <c r="E434"/>
      <c r="F434"/>
      <c r="G434"/>
      <c r="H434"/>
      <c r="I434"/>
      <c r="J434"/>
      <c r="K434"/>
      <c r="L434" s="30"/>
      <c r="M434" s="31"/>
      <c r="N434" s="19"/>
      <c r="O434" s="24"/>
      <c r="P434" s="42"/>
    </row>
    <row r="435" spans="1:16" ht="13.5" customHeight="1">
      <c r="A435"/>
      <c r="B435"/>
      <c r="C435"/>
      <c r="D435"/>
      <c r="E435"/>
      <c r="F435"/>
      <c r="G435"/>
      <c r="H435"/>
      <c r="I435"/>
      <c r="J435"/>
      <c r="K435"/>
      <c r="L435" s="30"/>
      <c r="M435" s="31"/>
      <c r="N435" s="19"/>
      <c r="O435" s="24"/>
      <c r="P435" s="42"/>
    </row>
    <row r="436" spans="1:16" ht="13.5" customHeight="1">
      <c r="A436"/>
      <c r="B436"/>
      <c r="C436"/>
      <c r="D436"/>
      <c r="E436"/>
      <c r="F436"/>
      <c r="G436"/>
      <c r="H436"/>
      <c r="I436"/>
      <c r="J436"/>
      <c r="K436"/>
      <c r="L436" s="30"/>
      <c r="M436" s="31"/>
      <c r="N436" s="19"/>
      <c r="O436" s="24"/>
      <c r="P436" s="42"/>
    </row>
    <row r="437" spans="1:16" ht="13.5" customHeight="1">
      <c r="A437"/>
      <c r="B437"/>
      <c r="C437"/>
      <c r="D437"/>
      <c r="E437"/>
      <c r="F437"/>
      <c r="G437"/>
      <c r="H437"/>
      <c r="I437"/>
      <c r="J437"/>
      <c r="K437"/>
      <c r="L437" s="30"/>
      <c r="M437" s="31"/>
      <c r="N437" s="19"/>
      <c r="O437" s="24"/>
      <c r="P437" s="42"/>
    </row>
    <row r="438" spans="1:16" ht="13.5" customHeight="1">
      <c r="A438"/>
      <c r="B438"/>
      <c r="C438"/>
      <c r="D438"/>
      <c r="E438"/>
      <c r="F438"/>
      <c r="G438"/>
      <c r="H438"/>
      <c r="I438"/>
      <c r="J438"/>
      <c r="K438"/>
      <c r="L438" s="30"/>
      <c r="M438" s="31"/>
      <c r="N438" s="19"/>
      <c r="O438" s="24"/>
      <c r="P438" s="42"/>
    </row>
    <row r="439" spans="1:16" ht="13.5" customHeight="1">
      <c r="A439"/>
      <c r="B439"/>
      <c r="C439"/>
      <c r="D439"/>
      <c r="E439"/>
      <c r="F439"/>
      <c r="G439"/>
      <c r="H439"/>
      <c r="I439"/>
      <c r="J439"/>
      <c r="K439"/>
      <c r="L439" s="30"/>
      <c r="M439" s="31"/>
      <c r="N439" s="19"/>
      <c r="O439" s="24"/>
      <c r="P439" s="42"/>
    </row>
    <row r="440" spans="1:16" ht="13.5" customHeight="1">
      <c r="A440"/>
      <c r="B440"/>
      <c r="C440"/>
      <c r="D440"/>
      <c r="E440"/>
      <c r="F440"/>
      <c r="G440"/>
      <c r="H440"/>
      <c r="I440"/>
      <c r="J440"/>
      <c r="K440"/>
      <c r="L440" s="30"/>
      <c r="M440" s="31"/>
      <c r="N440" s="19"/>
      <c r="O440" s="24"/>
      <c r="P440" s="42"/>
    </row>
    <row r="441" spans="1:16" ht="13.5" customHeight="1">
      <c r="A441"/>
      <c r="B441"/>
      <c r="C441"/>
      <c r="D441"/>
      <c r="E441"/>
      <c r="F441"/>
      <c r="G441"/>
      <c r="H441"/>
      <c r="I441"/>
      <c r="J441"/>
      <c r="K441"/>
      <c r="L441" s="30"/>
      <c r="M441" s="31"/>
      <c r="N441" s="19"/>
      <c r="O441" s="24"/>
      <c r="P441" s="42"/>
    </row>
    <row r="442" spans="1:16" ht="13.5" customHeight="1">
      <c r="A442"/>
      <c r="B442"/>
      <c r="C442"/>
      <c r="D442"/>
      <c r="E442"/>
      <c r="F442"/>
      <c r="G442"/>
      <c r="H442"/>
      <c r="I442"/>
      <c r="J442"/>
      <c r="K442"/>
      <c r="L442" s="30"/>
      <c r="M442" s="31"/>
      <c r="N442" s="19"/>
      <c r="O442" s="24"/>
      <c r="P442" s="42"/>
    </row>
    <row r="443" spans="1:16" ht="13.5" customHeight="1">
      <c r="A443"/>
      <c r="B443"/>
      <c r="C443"/>
      <c r="D443"/>
      <c r="E443"/>
      <c r="F443"/>
      <c r="G443"/>
      <c r="H443"/>
      <c r="I443"/>
      <c r="J443"/>
      <c r="K443"/>
      <c r="L443" s="30"/>
      <c r="M443" s="31"/>
      <c r="N443" s="19"/>
      <c r="O443" s="24"/>
      <c r="P443" s="42"/>
    </row>
    <row r="444" spans="1:16" ht="13.5" customHeight="1">
      <c r="A444"/>
      <c r="B444"/>
      <c r="C444"/>
      <c r="D444"/>
      <c r="E444"/>
      <c r="F444"/>
      <c r="G444"/>
      <c r="H444"/>
      <c r="I444"/>
      <c r="J444"/>
      <c r="K444"/>
      <c r="L444" s="30"/>
      <c r="M444" s="31"/>
      <c r="N444" s="19"/>
      <c r="O444" s="24"/>
      <c r="P444" s="42"/>
    </row>
    <row r="445" spans="1:16" ht="13.5" customHeight="1">
      <c r="A445"/>
      <c r="B445"/>
      <c r="C445"/>
      <c r="D445"/>
      <c r="E445"/>
      <c r="F445"/>
      <c r="G445"/>
      <c r="H445"/>
      <c r="I445"/>
      <c r="J445"/>
      <c r="K445"/>
      <c r="L445" s="30"/>
      <c r="M445" s="31"/>
      <c r="N445" s="19"/>
      <c r="O445" s="24"/>
      <c r="P445" s="42"/>
    </row>
    <row r="446" spans="1:16" ht="13.5" customHeight="1">
      <c r="A446"/>
      <c r="B446"/>
      <c r="C446"/>
      <c r="D446"/>
      <c r="E446"/>
      <c r="F446"/>
      <c r="G446"/>
      <c r="H446"/>
      <c r="I446"/>
      <c r="J446"/>
      <c r="K446"/>
      <c r="L446" s="30"/>
      <c r="M446" s="31"/>
      <c r="N446" s="19"/>
      <c r="O446" s="24"/>
      <c r="P446" s="42"/>
    </row>
    <row r="447" spans="1:16" ht="13.5" customHeight="1">
      <c r="A447"/>
      <c r="B447"/>
      <c r="C447"/>
      <c r="D447"/>
      <c r="E447"/>
      <c r="F447"/>
      <c r="G447"/>
      <c r="H447"/>
      <c r="I447"/>
      <c r="J447"/>
      <c r="K447"/>
      <c r="L447" s="30"/>
      <c r="M447" s="31"/>
      <c r="N447" s="19"/>
      <c r="O447" s="24"/>
      <c r="P447" s="42"/>
    </row>
    <row r="448" spans="1:16" ht="13.5" customHeight="1">
      <c r="A448"/>
      <c r="B448"/>
      <c r="C448"/>
      <c r="D448"/>
      <c r="E448"/>
      <c r="F448"/>
      <c r="G448"/>
      <c r="H448"/>
      <c r="I448"/>
      <c r="J448"/>
      <c r="K448"/>
      <c r="L448" s="30"/>
      <c r="M448" s="31"/>
      <c r="N448" s="19"/>
      <c r="O448" s="24"/>
      <c r="P448" s="42"/>
    </row>
    <row r="449" spans="1:16" ht="13.5" customHeight="1">
      <c r="A449"/>
      <c r="B449"/>
      <c r="C449"/>
      <c r="D449"/>
      <c r="E449"/>
      <c r="F449"/>
      <c r="G449"/>
      <c r="H449"/>
      <c r="I449"/>
      <c r="J449"/>
      <c r="K449"/>
      <c r="L449" s="30"/>
      <c r="M449" s="31"/>
      <c r="N449" s="19"/>
      <c r="O449" s="24"/>
      <c r="P449" s="42"/>
    </row>
    <row r="450" spans="1:16" ht="13.5" customHeight="1">
      <c r="A450"/>
      <c r="B450"/>
      <c r="C450"/>
      <c r="D450"/>
      <c r="E450"/>
      <c r="F450"/>
      <c r="G450"/>
      <c r="H450"/>
      <c r="I450"/>
      <c r="J450"/>
      <c r="K450"/>
      <c r="L450" s="30"/>
      <c r="M450" s="31"/>
      <c r="N450" s="19"/>
      <c r="O450" s="24"/>
      <c r="P450" s="42"/>
    </row>
    <row r="451" spans="1:16" ht="13.5" customHeight="1">
      <c r="A451"/>
      <c r="B451"/>
      <c r="C451"/>
      <c r="D451"/>
      <c r="E451"/>
      <c r="F451"/>
      <c r="G451"/>
      <c r="H451"/>
      <c r="I451"/>
      <c r="J451"/>
      <c r="K451"/>
      <c r="L451" s="30"/>
      <c r="M451" s="31"/>
      <c r="N451" s="19"/>
      <c r="O451" s="24"/>
      <c r="P451" s="42"/>
    </row>
    <row r="452" spans="1:16" ht="13.5" customHeight="1">
      <c r="A452"/>
      <c r="B452"/>
      <c r="C452"/>
      <c r="D452"/>
      <c r="E452"/>
      <c r="F452"/>
      <c r="G452"/>
      <c r="H452"/>
      <c r="I452"/>
      <c r="J452"/>
      <c r="K452"/>
      <c r="L452" s="30"/>
      <c r="M452" s="31"/>
      <c r="N452" s="19"/>
      <c r="O452" s="24"/>
      <c r="P452" s="42"/>
    </row>
    <row r="453" spans="1:16" ht="13.5" customHeight="1">
      <c r="A453"/>
      <c r="B453"/>
      <c r="C453"/>
      <c r="D453"/>
      <c r="E453"/>
      <c r="F453"/>
      <c r="G453"/>
      <c r="H453"/>
      <c r="I453"/>
      <c r="J453"/>
      <c r="K453"/>
      <c r="L453" s="30"/>
      <c r="M453" s="31"/>
      <c r="N453" s="19"/>
      <c r="O453" s="24"/>
      <c r="P453" s="42"/>
    </row>
    <row r="454" spans="1:16" ht="13.5" customHeight="1">
      <c r="A454"/>
      <c r="B454"/>
      <c r="C454"/>
      <c r="D454"/>
      <c r="E454"/>
      <c r="F454"/>
      <c r="G454"/>
      <c r="H454"/>
      <c r="I454"/>
      <c r="J454"/>
      <c r="K454"/>
      <c r="L454" s="30"/>
      <c r="M454" s="31"/>
      <c r="N454" s="19"/>
      <c r="O454" s="24"/>
      <c r="P454" s="42"/>
    </row>
    <row r="455" spans="1:16" ht="13.5" customHeight="1">
      <c r="A455"/>
      <c r="B455"/>
      <c r="C455"/>
      <c r="D455"/>
      <c r="E455"/>
      <c r="F455"/>
      <c r="G455"/>
      <c r="H455"/>
      <c r="I455"/>
      <c r="J455"/>
      <c r="K455"/>
      <c r="L455" s="30"/>
      <c r="M455" s="31"/>
      <c r="N455" s="19"/>
      <c r="O455" s="24"/>
      <c r="P455" s="42"/>
    </row>
    <row r="456" spans="1:16" ht="13.5" customHeight="1">
      <c r="A456"/>
      <c r="B456"/>
      <c r="C456"/>
      <c r="D456"/>
      <c r="E456"/>
      <c r="F456"/>
      <c r="G456"/>
      <c r="H456"/>
      <c r="I456"/>
      <c r="J456"/>
      <c r="K456"/>
      <c r="L456" s="30"/>
      <c r="M456" s="31"/>
      <c r="N456" s="19"/>
      <c r="O456" s="24"/>
      <c r="P456" s="42"/>
    </row>
    <row r="457" spans="1:16" ht="13.5" customHeight="1">
      <c r="A457"/>
      <c r="B457"/>
      <c r="C457"/>
      <c r="D457"/>
      <c r="E457"/>
      <c r="F457"/>
      <c r="G457"/>
      <c r="H457"/>
      <c r="I457"/>
      <c r="J457"/>
      <c r="K457"/>
      <c r="L457" s="30"/>
      <c r="M457" s="31"/>
      <c r="N457" s="19"/>
      <c r="O457" s="24"/>
      <c r="P457" s="42"/>
    </row>
    <row r="458" spans="1:16" ht="13.5" customHeight="1">
      <c r="A458"/>
      <c r="B458"/>
      <c r="C458"/>
      <c r="D458"/>
      <c r="E458"/>
      <c r="F458"/>
      <c r="G458"/>
      <c r="H458"/>
      <c r="I458"/>
      <c r="J458"/>
      <c r="K458"/>
      <c r="L458" s="30"/>
      <c r="M458" s="31"/>
      <c r="N458" s="19"/>
      <c r="O458" s="24"/>
      <c r="P458" s="42"/>
    </row>
    <row r="459" spans="1:16" ht="13.5" customHeight="1">
      <c r="A459"/>
      <c r="B459"/>
      <c r="C459"/>
      <c r="D459"/>
      <c r="E459"/>
      <c r="F459"/>
      <c r="G459"/>
      <c r="H459"/>
      <c r="I459"/>
      <c r="J459"/>
      <c r="K459"/>
      <c r="L459" s="30"/>
      <c r="M459" s="31"/>
      <c r="N459" s="19"/>
      <c r="O459" s="24"/>
      <c r="P459" s="42"/>
    </row>
    <row r="460" spans="1:16" ht="13.5" customHeight="1">
      <c r="A460"/>
      <c r="B460"/>
      <c r="C460"/>
      <c r="D460"/>
      <c r="E460"/>
      <c r="F460"/>
      <c r="G460"/>
      <c r="H460"/>
      <c r="I460"/>
      <c r="J460"/>
      <c r="K460"/>
      <c r="L460" s="30"/>
      <c r="M460" s="31"/>
      <c r="N460" s="19"/>
      <c r="O460" s="24"/>
      <c r="P460" s="42"/>
    </row>
    <row r="461" spans="1:16" ht="13.5" customHeight="1">
      <c r="A461"/>
      <c r="B461"/>
      <c r="C461"/>
      <c r="D461"/>
      <c r="E461"/>
      <c r="F461"/>
      <c r="G461"/>
      <c r="H461"/>
      <c r="I461"/>
      <c r="J461"/>
      <c r="K461"/>
      <c r="L461" s="30"/>
      <c r="M461" s="31"/>
      <c r="N461" s="19"/>
      <c r="O461" s="24"/>
      <c r="P461" s="42"/>
    </row>
    <row r="462" spans="1:16" ht="13.5" customHeight="1">
      <c r="A462"/>
      <c r="B462"/>
      <c r="C462"/>
      <c r="D462"/>
      <c r="E462"/>
      <c r="F462"/>
      <c r="G462"/>
      <c r="H462"/>
      <c r="I462"/>
      <c r="J462"/>
      <c r="K462"/>
      <c r="L462" s="30"/>
      <c r="M462" s="31"/>
      <c r="N462" s="19"/>
      <c r="O462" s="24"/>
      <c r="P462" s="42"/>
    </row>
    <row r="463" spans="1:16" ht="13.5" customHeight="1">
      <c r="A463"/>
      <c r="B463"/>
      <c r="C463"/>
      <c r="D463"/>
      <c r="E463"/>
      <c r="F463"/>
      <c r="G463"/>
      <c r="H463"/>
      <c r="I463"/>
      <c r="J463"/>
      <c r="K463"/>
      <c r="L463" s="30"/>
      <c r="M463" s="31"/>
      <c r="N463" s="19"/>
      <c r="O463" s="24"/>
      <c r="P463" s="42"/>
    </row>
    <row r="464" spans="1:16" ht="13.5" customHeight="1">
      <c r="A464"/>
      <c r="B464"/>
      <c r="C464"/>
      <c r="D464"/>
      <c r="E464"/>
      <c r="F464"/>
      <c r="G464"/>
      <c r="H464"/>
      <c r="I464"/>
      <c r="J464"/>
      <c r="K464"/>
      <c r="L464" s="30"/>
      <c r="M464" s="31"/>
      <c r="N464" s="19"/>
      <c r="O464" s="24"/>
      <c r="P464" s="42"/>
    </row>
    <row r="465" spans="1:16" ht="13.5" customHeight="1">
      <c r="A465"/>
      <c r="B465"/>
      <c r="C465"/>
      <c r="D465"/>
      <c r="E465"/>
      <c r="F465"/>
      <c r="G465"/>
      <c r="H465"/>
      <c r="I465"/>
      <c r="J465"/>
      <c r="K465"/>
      <c r="N465" s="19"/>
      <c r="O465" s="24"/>
      <c r="P465" s="42"/>
    </row>
    <row r="466" spans="1:16" ht="13.5" customHeight="1">
      <c r="A466"/>
      <c r="B466"/>
      <c r="C466"/>
      <c r="D466"/>
      <c r="E466"/>
      <c r="F466"/>
      <c r="G466"/>
      <c r="H466"/>
      <c r="I466"/>
      <c r="J466"/>
      <c r="K466"/>
      <c r="N466" s="19"/>
      <c r="O466" s="24"/>
      <c r="P466" s="42"/>
    </row>
    <row r="467" spans="1:16" ht="13.5" customHeight="1">
      <c r="A467"/>
      <c r="B467"/>
      <c r="C467"/>
      <c r="D467"/>
      <c r="E467"/>
      <c r="F467"/>
      <c r="G467"/>
      <c r="H467"/>
      <c r="I467"/>
      <c r="J467"/>
      <c r="K467"/>
      <c r="N467" s="19"/>
      <c r="O467" s="24"/>
      <c r="P467" s="42"/>
    </row>
    <row r="468" spans="1:16" ht="13.5" customHeight="1">
      <c r="A468"/>
      <c r="B468"/>
      <c r="C468"/>
      <c r="D468"/>
      <c r="E468"/>
      <c r="F468"/>
      <c r="G468"/>
      <c r="H468"/>
      <c r="I468"/>
      <c r="J468"/>
      <c r="K468"/>
      <c r="L468" s="30"/>
      <c r="M468" s="31"/>
      <c r="N468" s="19"/>
      <c r="O468" s="24"/>
      <c r="P468" s="42"/>
    </row>
    <row r="469" spans="1:16" ht="13.5" customHeight="1">
      <c r="A469"/>
      <c r="B469"/>
      <c r="C469"/>
      <c r="D469"/>
      <c r="E469"/>
      <c r="F469"/>
      <c r="G469"/>
      <c r="H469"/>
      <c r="I469"/>
      <c r="J469"/>
      <c r="K469"/>
      <c r="L469" s="30"/>
      <c r="M469" s="31"/>
      <c r="N469" s="19"/>
      <c r="O469" s="24"/>
      <c r="P469" s="42"/>
    </row>
    <row r="470" spans="1:16" ht="13.5" customHeight="1">
      <c r="A470"/>
      <c r="B470"/>
      <c r="C470"/>
      <c r="D470"/>
      <c r="E470"/>
      <c r="F470"/>
      <c r="G470"/>
      <c r="H470"/>
      <c r="I470"/>
      <c r="J470"/>
      <c r="K470"/>
      <c r="L470" s="30"/>
      <c r="M470" s="31"/>
      <c r="N470" s="19"/>
      <c r="O470" s="24"/>
      <c r="P470" s="42"/>
    </row>
    <row r="471" spans="1:16" ht="13.5" customHeight="1">
      <c r="A471"/>
      <c r="B471"/>
      <c r="C471"/>
      <c r="D471"/>
      <c r="E471"/>
      <c r="F471"/>
      <c r="G471"/>
      <c r="H471"/>
      <c r="I471"/>
      <c r="J471"/>
      <c r="K471"/>
      <c r="L471" s="30"/>
      <c r="M471" s="31"/>
      <c r="N471" s="19"/>
      <c r="O471" s="24"/>
      <c r="P471" s="42"/>
    </row>
    <row r="472" spans="1:16" ht="13.5" customHeight="1">
      <c r="A472"/>
      <c r="B472"/>
      <c r="C472"/>
      <c r="D472"/>
      <c r="E472"/>
      <c r="F472"/>
      <c r="G472"/>
      <c r="H472"/>
      <c r="I472"/>
      <c r="J472"/>
      <c r="K472"/>
      <c r="L472" s="30"/>
      <c r="M472" s="31"/>
      <c r="N472" s="19"/>
      <c r="O472" s="24"/>
      <c r="P472" s="42"/>
    </row>
    <row r="473" spans="1:16" ht="13.5" customHeight="1">
      <c r="A473"/>
      <c r="B473"/>
      <c r="C473"/>
      <c r="D473"/>
      <c r="E473"/>
      <c r="F473"/>
      <c r="G473"/>
      <c r="H473"/>
      <c r="I473"/>
      <c r="J473"/>
      <c r="K473"/>
      <c r="L473" s="30"/>
      <c r="M473" s="31"/>
      <c r="N473" s="19"/>
      <c r="O473" s="24"/>
      <c r="P473" s="42"/>
    </row>
    <row r="474" spans="1:16" ht="13.5" customHeight="1">
      <c r="A474"/>
      <c r="B474"/>
      <c r="C474"/>
      <c r="D474"/>
      <c r="E474"/>
      <c r="F474"/>
      <c r="G474"/>
      <c r="H474"/>
      <c r="I474"/>
      <c r="J474"/>
      <c r="K474"/>
      <c r="L474" s="30"/>
      <c r="M474" s="31"/>
      <c r="N474" s="19"/>
      <c r="O474" s="24"/>
      <c r="P474" s="42"/>
    </row>
    <row r="475" spans="1:16" ht="13.5" customHeight="1">
      <c r="A475"/>
      <c r="B475"/>
      <c r="C475"/>
      <c r="D475"/>
      <c r="E475"/>
      <c r="F475"/>
      <c r="G475"/>
      <c r="H475"/>
      <c r="I475"/>
      <c r="J475"/>
      <c r="K475"/>
      <c r="L475" s="30"/>
      <c r="M475" s="31"/>
      <c r="N475" s="19"/>
      <c r="O475" s="24"/>
      <c r="P475" s="42"/>
    </row>
    <row r="476" spans="1:16" ht="13.5" customHeight="1">
      <c r="A476"/>
      <c r="B476"/>
      <c r="C476"/>
      <c r="D476"/>
      <c r="E476"/>
      <c r="F476"/>
      <c r="G476"/>
      <c r="H476"/>
      <c r="I476"/>
      <c r="J476"/>
      <c r="K476"/>
      <c r="L476" s="30"/>
      <c r="M476" s="31"/>
      <c r="N476" s="19"/>
      <c r="O476" s="24"/>
      <c r="P476" s="42"/>
    </row>
    <row r="477" spans="1:16" ht="13.5" customHeight="1">
      <c r="A477"/>
      <c r="B477"/>
      <c r="C477"/>
      <c r="D477"/>
      <c r="E477"/>
      <c r="F477"/>
      <c r="G477"/>
      <c r="H477"/>
      <c r="I477"/>
      <c r="J477"/>
      <c r="K477"/>
      <c r="L477" s="30"/>
      <c r="M477" s="31"/>
      <c r="N477" s="19"/>
      <c r="O477" s="24"/>
      <c r="P477" s="42"/>
    </row>
    <row r="478" spans="1:16" ht="13.5" customHeight="1">
      <c r="A478"/>
      <c r="B478"/>
      <c r="C478"/>
      <c r="D478"/>
      <c r="E478"/>
      <c r="F478"/>
      <c r="G478"/>
      <c r="H478"/>
      <c r="I478"/>
      <c r="J478"/>
      <c r="K478"/>
      <c r="L478" s="30"/>
      <c r="M478" s="31"/>
      <c r="N478" s="19"/>
      <c r="O478" s="24"/>
      <c r="P478" s="42"/>
    </row>
    <row r="479" spans="1:16" ht="13.5" customHeight="1">
      <c r="A479"/>
      <c r="B479"/>
      <c r="C479"/>
      <c r="D479"/>
      <c r="E479"/>
      <c r="F479"/>
      <c r="G479"/>
      <c r="H479"/>
      <c r="I479"/>
      <c r="J479"/>
      <c r="K479"/>
      <c r="L479" s="30"/>
      <c r="M479" s="31"/>
      <c r="N479" s="19"/>
      <c r="O479" s="24"/>
      <c r="P479" s="42"/>
    </row>
    <row r="480" spans="1:16" ht="13.5" customHeight="1">
      <c r="A480"/>
      <c r="B480"/>
      <c r="C480"/>
      <c r="D480"/>
      <c r="E480"/>
      <c r="F480"/>
      <c r="G480"/>
      <c r="H480"/>
      <c r="I480"/>
      <c r="J480"/>
      <c r="K480"/>
      <c r="L480" s="30"/>
      <c r="M480" s="31"/>
      <c r="N480" s="19"/>
      <c r="O480" s="24"/>
      <c r="P480" s="42"/>
    </row>
    <row r="481" spans="1:16" ht="13.5" customHeight="1">
      <c r="A481"/>
      <c r="B481"/>
      <c r="C481"/>
      <c r="D481"/>
      <c r="E481"/>
      <c r="F481"/>
      <c r="G481"/>
      <c r="H481"/>
      <c r="I481"/>
      <c r="J481"/>
      <c r="K481"/>
      <c r="L481" s="30"/>
      <c r="M481" s="31"/>
      <c r="N481" s="19"/>
      <c r="O481" s="24"/>
      <c r="P481" s="42"/>
    </row>
    <row r="482" spans="1:16" ht="13.5" customHeight="1">
      <c r="A482"/>
      <c r="B482"/>
      <c r="C482"/>
      <c r="D482"/>
      <c r="E482"/>
      <c r="F482"/>
      <c r="G482"/>
      <c r="H482"/>
      <c r="I482"/>
      <c r="J482"/>
      <c r="K482"/>
      <c r="L482" s="30"/>
      <c r="M482" s="31"/>
      <c r="N482" s="19"/>
      <c r="O482" s="24"/>
      <c r="P482" s="42"/>
    </row>
    <row r="483" spans="1:16" ht="13.5" customHeight="1">
      <c r="A483"/>
      <c r="B483"/>
      <c r="C483"/>
      <c r="D483"/>
      <c r="E483"/>
      <c r="F483"/>
      <c r="G483"/>
      <c r="H483"/>
      <c r="I483"/>
      <c r="J483"/>
      <c r="K483"/>
      <c r="L483" s="30"/>
      <c r="M483" s="31"/>
      <c r="N483" s="19"/>
      <c r="O483" s="24"/>
      <c r="P483" s="42"/>
    </row>
    <row r="484" spans="1:16" ht="13.5" customHeight="1">
      <c r="A484"/>
      <c r="B484"/>
      <c r="C484"/>
      <c r="D484"/>
      <c r="E484"/>
      <c r="F484"/>
      <c r="G484"/>
      <c r="H484"/>
      <c r="I484"/>
      <c r="J484"/>
      <c r="K484"/>
      <c r="L484" s="30"/>
      <c r="M484" s="31"/>
      <c r="N484" s="19"/>
      <c r="O484" s="24"/>
      <c r="P484" s="42"/>
    </row>
    <row r="485" spans="1:16" ht="13.5" customHeight="1">
      <c r="A485"/>
      <c r="B485"/>
      <c r="C485"/>
      <c r="D485"/>
      <c r="E485"/>
      <c r="F485"/>
      <c r="G485"/>
      <c r="H485"/>
      <c r="I485"/>
      <c r="J485"/>
      <c r="K485"/>
      <c r="L485" s="30"/>
      <c r="M485" s="31"/>
      <c r="N485" s="19"/>
      <c r="O485" s="24"/>
      <c r="P485" s="42"/>
    </row>
    <row r="486" spans="1:16" ht="13.5" customHeight="1">
      <c r="A486"/>
      <c r="B486"/>
      <c r="C486"/>
      <c r="D486"/>
      <c r="E486"/>
      <c r="F486"/>
      <c r="G486"/>
      <c r="H486"/>
      <c r="I486"/>
      <c r="J486"/>
      <c r="K486"/>
      <c r="L486" s="30"/>
      <c r="M486" s="31"/>
      <c r="N486" s="19"/>
      <c r="O486" s="24"/>
      <c r="P486" s="42"/>
    </row>
    <row r="487" spans="1:16" ht="13.5" customHeight="1">
      <c r="A487"/>
      <c r="B487"/>
      <c r="C487"/>
      <c r="D487"/>
      <c r="E487"/>
      <c r="F487"/>
      <c r="G487"/>
      <c r="H487"/>
      <c r="I487"/>
      <c r="J487"/>
      <c r="K487"/>
      <c r="L487" s="30"/>
      <c r="M487" s="31"/>
      <c r="N487" s="19"/>
      <c r="O487" s="24"/>
      <c r="P487" s="42"/>
    </row>
    <row r="488" spans="1:16" ht="13.5" customHeight="1">
      <c r="A488"/>
      <c r="B488"/>
      <c r="C488"/>
      <c r="D488"/>
      <c r="E488"/>
      <c r="F488"/>
      <c r="G488"/>
      <c r="H488"/>
      <c r="I488"/>
      <c r="J488"/>
      <c r="K488"/>
      <c r="L488" s="30"/>
      <c r="M488" s="31"/>
      <c r="N488" s="19"/>
      <c r="O488" s="24"/>
      <c r="P488" s="42"/>
    </row>
    <row r="489" spans="1:16" ht="13.5" customHeight="1">
      <c r="A489"/>
      <c r="B489"/>
      <c r="C489"/>
      <c r="D489"/>
      <c r="E489"/>
      <c r="F489"/>
      <c r="G489"/>
      <c r="H489"/>
      <c r="I489"/>
      <c r="J489"/>
      <c r="K489"/>
      <c r="L489" s="30"/>
      <c r="M489" s="31"/>
      <c r="N489" s="19"/>
      <c r="O489" s="24"/>
      <c r="P489" s="42"/>
    </row>
    <row r="490" spans="1:16" ht="13.5" customHeight="1">
      <c r="A490"/>
      <c r="B490"/>
      <c r="C490"/>
      <c r="D490"/>
      <c r="E490"/>
      <c r="F490"/>
      <c r="G490"/>
      <c r="H490"/>
      <c r="I490"/>
      <c r="J490"/>
      <c r="K490"/>
      <c r="L490" s="30"/>
      <c r="M490" s="31"/>
      <c r="N490" s="19"/>
      <c r="O490" s="24"/>
      <c r="P490" s="42"/>
    </row>
    <row r="491" spans="1:16" ht="13.5" customHeight="1">
      <c r="A491"/>
      <c r="B491"/>
      <c r="C491"/>
      <c r="D491"/>
      <c r="E491"/>
      <c r="F491"/>
      <c r="G491"/>
      <c r="H491"/>
      <c r="I491"/>
      <c r="J491"/>
      <c r="K491"/>
      <c r="L491" s="30"/>
      <c r="M491" s="31"/>
      <c r="N491" s="19"/>
      <c r="O491" s="24"/>
      <c r="P491" s="42"/>
    </row>
    <row r="492" spans="1:16" ht="13.5" customHeight="1">
      <c r="A492"/>
      <c r="B492"/>
      <c r="C492"/>
      <c r="D492"/>
      <c r="E492"/>
      <c r="F492"/>
      <c r="G492"/>
      <c r="H492"/>
      <c r="I492"/>
      <c r="J492"/>
      <c r="K492"/>
      <c r="L492" s="30"/>
      <c r="M492" s="31"/>
      <c r="N492" s="19"/>
      <c r="O492" s="24"/>
      <c r="P492" s="42"/>
    </row>
    <row r="493" spans="1:16" ht="13.5" customHeight="1">
      <c r="A493"/>
      <c r="B493"/>
      <c r="C493"/>
      <c r="D493"/>
      <c r="E493"/>
      <c r="F493"/>
      <c r="G493"/>
      <c r="H493"/>
      <c r="I493"/>
      <c r="J493"/>
      <c r="K493"/>
      <c r="L493" s="30"/>
      <c r="M493" s="31"/>
      <c r="N493" s="19"/>
      <c r="O493" s="24"/>
      <c r="P493" s="42"/>
    </row>
    <row r="494" spans="1:16" ht="13.5" customHeight="1">
      <c r="A494"/>
      <c r="B494"/>
      <c r="C494"/>
      <c r="D494"/>
      <c r="E494"/>
      <c r="F494"/>
      <c r="G494"/>
      <c r="H494"/>
      <c r="I494"/>
      <c r="J494"/>
      <c r="K494"/>
      <c r="L494" s="30"/>
      <c r="M494" s="31"/>
      <c r="N494" s="19"/>
      <c r="O494" s="24"/>
      <c r="P494" s="42"/>
    </row>
    <row r="495" spans="1:16" ht="13.5" customHeight="1">
      <c r="A495"/>
      <c r="B495"/>
      <c r="C495"/>
      <c r="D495"/>
      <c r="E495"/>
      <c r="F495"/>
      <c r="G495"/>
      <c r="H495"/>
      <c r="I495"/>
      <c r="J495"/>
      <c r="K495"/>
      <c r="L495" s="30"/>
      <c r="M495" s="31"/>
      <c r="N495" s="19"/>
      <c r="O495" s="24"/>
      <c r="P495" s="42"/>
    </row>
    <row r="496" spans="1:16" ht="13.5" customHeight="1">
      <c r="A496"/>
      <c r="B496"/>
      <c r="C496"/>
      <c r="D496"/>
      <c r="E496"/>
      <c r="F496"/>
      <c r="G496"/>
      <c r="H496"/>
      <c r="I496"/>
      <c r="J496"/>
      <c r="K496"/>
      <c r="L496" s="30"/>
      <c r="M496" s="31"/>
      <c r="N496" s="19"/>
      <c r="O496" s="24"/>
      <c r="P496" s="42"/>
    </row>
    <row r="497" spans="1:16" ht="13.5" customHeight="1">
      <c r="A497"/>
      <c r="B497"/>
      <c r="C497"/>
      <c r="D497"/>
      <c r="E497"/>
      <c r="F497"/>
      <c r="G497"/>
      <c r="H497"/>
      <c r="I497"/>
      <c r="J497"/>
      <c r="K497"/>
      <c r="L497" s="30"/>
      <c r="M497" s="31"/>
      <c r="N497" s="19"/>
      <c r="O497" s="24"/>
      <c r="P497" s="42"/>
    </row>
    <row r="498" spans="1:16" ht="13.5" customHeight="1">
      <c r="A498"/>
      <c r="B498"/>
      <c r="C498"/>
      <c r="D498"/>
      <c r="E498"/>
      <c r="F498"/>
      <c r="G498"/>
      <c r="H498"/>
      <c r="I498"/>
      <c r="J498"/>
      <c r="K498"/>
      <c r="L498" s="30"/>
      <c r="M498" s="31"/>
      <c r="N498" s="19"/>
      <c r="O498" s="24"/>
      <c r="P498" s="42"/>
    </row>
    <row r="499" spans="1:16" ht="13.5" customHeight="1">
      <c r="A499"/>
      <c r="B499"/>
      <c r="C499"/>
      <c r="D499"/>
      <c r="E499"/>
      <c r="F499"/>
      <c r="G499"/>
      <c r="H499"/>
      <c r="I499"/>
      <c r="J499"/>
      <c r="K499"/>
      <c r="L499" s="30"/>
      <c r="M499" s="31"/>
      <c r="N499" s="19"/>
      <c r="O499" s="24"/>
      <c r="P499" s="42"/>
    </row>
    <row r="500" spans="1:16" ht="13.5" customHeight="1">
      <c r="A500"/>
      <c r="B500"/>
      <c r="C500"/>
      <c r="D500"/>
      <c r="E500"/>
      <c r="F500"/>
      <c r="G500"/>
      <c r="H500"/>
      <c r="I500"/>
      <c r="J500"/>
      <c r="K500"/>
      <c r="N500" s="19"/>
      <c r="O500" s="24"/>
      <c r="P500" s="42"/>
    </row>
    <row r="501" spans="1:16" ht="13.5" customHeight="1">
      <c r="A501"/>
      <c r="B501"/>
      <c r="C501"/>
      <c r="D501"/>
      <c r="E501"/>
      <c r="F501"/>
      <c r="G501"/>
      <c r="H501"/>
      <c r="I501"/>
      <c r="J501"/>
      <c r="K501"/>
      <c r="N501" s="19"/>
      <c r="O501" s="24"/>
      <c r="P501" s="42"/>
    </row>
    <row r="502" spans="1:16" ht="13.5" customHeight="1">
      <c r="A502"/>
      <c r="B502"/>
      <c r="C502"/>
      <c r="D502"/>
      <c r="E502"/>
      <c r="F502"/>
      <c r="G502"/>
      <c r="H502"/>
      <c r="I502"/>
      <c r="J502"/>
      <c r="K502"/>
      <c r="N502" s="19"/>
      <c r="O502" s="24"/>
      <c r="P502" s="42"/>
    </row>
    <row r="503" spans="1:16" ht="13.5" customHeight="1">
      <c r="A503"/>
      <c r="B503"/>
      <c r="C503"/>
      <c r="D503"/>
      <c r="E503"/>
      <c r="F503"/>
      <c r="G503"/>
      <c r="H503"/>
      <c r="I503"/>
      <c r="J503"/>
      <c r="K503"/>
      <c r="N503" s="19"/>
      <c r="O503" s="24"/>
      <c r="P503" s="42"/>
    </row>
    <row r="504" spans="1:16" ht="13.5" customHeight="1">
      <c r="A504"/>
      <c r="B504"/>
      <c r="C504"/>
      <c r="D504"/>
      <c r="E504"/>
      <c r="F504"/>
      <c r="G504"/>
      <c r="H504"/>
      <c r="I504"/>
      <c r="J504"/>
      <c r="K504"/>
      <c r="N504" s="19"/>
      <c r="O504" s="24"/>
      <c r="P504" s="42"/>
    </row>
    <row r="505" spans="1:16" ht="13.5" customHeight="1">
      <c r="A505"/>
      <c r="B505"/>
      <c r="C505"/>
      <c r="D505"/>
      <c r="E505"/>
      <c r="F505"/>
      <c r="G505"/>
      <c r="H505"/>
      <c r="I505"/>
      <c r="J505"/>
      <c r="K505"/>
      <c r="N505" s="19"/>
      <c r="O505" s="24"/>
      <c r="P505" s="42"/>
    </row>
    <row r="506" spans="1:16" ht="13.5" customHeight="1">
      <c r="A506"/>
      <c r="B506"/>
      <c r="C506"/>
      <c r="D506"/>
      <c r="E506"/>
      <c r="F506"/>
      <c r="G506"/>
      <c r="H506"/>
      <c r="I506"/>
      <c r="J506"/>
      <c r="K506"/>
      <c r="N506" s="19"/>
      <c r="O506" s="24"/>
      <c r="P506" s="42"/>
    </row>
    <row r="507" spans="1:16" ht="13.5" customHeight="1">
      <c r="A507"/>
      <c r="B507"/>
      <c r="C507"/>
      <c r="D507"/>
      <c r="E507"/>
      <c r="F507"/>
      <c r="G507"/>
      <c r="H507"/>
      <c r="I507"/>
      <c r="J507"/>
      <c r="K507"/>
      <c r="N507" s="19"/>
      <c r="O507" s="24"/>
      <c r="P507" s="42"/>
    </row>
    <row r="508" spans="1:16" ht="13.5" customHeight="1">
      <c r="A508"/>
      <c r="B508"/>
      <c r="C508"/>
      <c r="D508"/>
      <c r="E508"/>
      <c r="F508"/>
      <c r="G508"/>
      <c r="H508"/>
      <c r="I508"/>
      <c r="J508"/>
      <c r="K508"/>
      <c r="N508" s="19"/>
      <c r="O508" s="24"/>
      <c r="P508" s="42"/>
    </row>
    <row r="509" spans="1:16" ht="13.5" customHeight="1">
      <c r="A509"/>
      <c r="B509"/>
      <c r="C509"/>
      <c r="D509"/>
      <c r="E509"/>
      <c r="F509"/>
      <c r="G509"/>
      <c r="H509"/>
      <c r="I509"/>
      <c r="J509"/>
      <c r="K509"/>
      <c r="N509" s="19"/>
      <c r="O509" s="24"/>
      <c r="P509" s="42"/>
    </row>
    <row r="510" spans="1:16" ht="13.5" customHeight="1">
      <c r="A510"/>
      <c r="B510"/>
      <c r="C510"/>
      <c r="D510"/>
      <c r="E510"/>
      <c r="F510"/>
      <c r="G510"/>
      <c r="H510"/>
      <c r="I510"/>
      <c r="J510"/>
      <c r="K510"/>
      <c r="N510" s="19"/>
      <c r="O510" s="24"/>
      <c r="P510" s="42"/>
    </row>
    <row r="511" spans="1:16" ht="13.5" customHeight="1">
      <c r="A511"/>
      <c r="B511"/>
      <c r="C511"/>
      <c r="D511"/>
      <c r="E511"/>
      <c r="F511"/>
      <c r="G511"/>
      <c r="H511"/>
      <c r="I511"/>
      <c r="J511"/>
      <c r="K511"/>
      <c r="N511" s="19"/>
      <c r="O511" s="24"/>
      <c r="P511" s="42"/>
    </row>
    <row r="512" spans="1:16" ht="13.5" customHeight="1">
      <c r="A512"/>
      <c r="B512"/>
      <c r="C512"/>
      <c r="D512"/>
      <c r="E512"/>
      <c r="F512"/>
      <c r="G512"/>
      <c r="H512"/>
      <c r="I512"/>
      <c r="J512"/>
      <c r="K512"/>
      <c r="N512" s="19"/>
      <c r="O512" s="24"/>
      <c r="P512" s="42"/>
    </row>
    <row r="513" spans="1:16" ht="13.5" customHeight="1">
      <c r="A513"/>
      <c r="B513"/>
      <c r="C513"/>
      <c r="D513"/>
      <c r="E513"/>
      <c r="F513"/>
      <c r="G513"/>
      <c r="H513"/>
      <c r="I513"/>
      <c r="J513"/>
      <c r="K513"/>
      <c r="N513" s="19"/>
      <c r="O513" s="24"/>
      <c r="P513" s="42"/>
    </row>
    <row r="514" spans="1:16" ht="13.5" customHeight="1">
      <c r="A514"/>
      <c r="B514"/>
      <c r="C514"/>
      <c r="D514"/>
      <c r="E514"/>
      <c r="F514"/>
      <c r="G514"/>
      <c r="H514"/>
      <c r="I514"/>
      <c r="J514"/>
      <c r="K514"/>
      <c r="N514" s="19"/>
      <c r="O514" s="24"/>
      <c r="P514" s="42"/>
    </row>
    <row r="515" spans="1:16" ht="13.5" customHeight="1">
      <c r="A515"/>
      <c r="B515"/>
      <c r="C515"/>
      <c r="D515"/>
      <c r="E515"/>
      <c r="F515"/>
      <c r="G515"/>
      <c r="H515"/>
      <c r="I515"/>
      <c r="J515"/>
      <c r="K515"/>
      <c r="N515" s="19"/>
      <c r="O515" s="24"/>
      <c r="P515" s="42"/>
    </row>
    <row r="516" spans="1:16" ht="13.5" customHeight="1">
      <c r="A516"/>
      <c r="B516"/>
      <c r="C516"/>
      <c r="D516"/>
      <c r="E516"/>
      <c r="F516"/>
      <c r="G516"/>
      <c r="H516"/>
      <c r="I516"/>
      <c r="J516"/>
      <c r="K516"/>
      <c r="L516" s="30"/>
      <c r="M516" s="31"/>
      <c r="N516" s="19"/>
      <c r="O516" s="24"/>
      <c r="P516" s="42"/>
    </row>
    <row r="517" spans="1:16" ht="13.5" customHeight="1">
      <c r="A517"/>
      <c r="B517"/>
      <c r="C517"/>
      <c r="D517"/>
      <c r="E517"/>
      <c r="F517"/>
      <c r="G517"/>
      <c r="H517"/>
      <c r="I517"/>
      <c r="J517"/>
      <c r="K517"/>
      <c r="L517" s="30"/>
      <c r="M517" s="31"/>
      <c r="N517" s="19"/>
      <c r="O517" s="24"/>
      <c r="P517" s="42"/>
    </row>
    <row r="518" spans="1:16" ht="13.5" customHeight="1">
      <c r="A518"/>
      <c r="B518"/>
      <c r="C518"/>
      <c r="D518"/>
      <c r="E518"/>
      <c r="F518"/>
      <c r="G518"/>
      <c r="H518"/>
      <c r="I518"/>
      <c r="J518"/>
      <c r="K518"/>
      <c r="L518" s="30"/>
      <c r="M518" s="31"/>
      <c r="N518" s="19"/>
      <c r="O518" s="24"/>
      <c r="P518" s="42"/>
    </row>
    <row r="519" spans="1:16" ht="13.5" customHeight="1">
      <c r="A519"/>
      <c r="B519"/>
      <c r="C519"/>
      <c r="D519"/>
      <c r="E519"/>
      <c r="F519"/>
      <c r="G519"/>
      <c r="H519"/>
      <c r="I519"/>
      <c r="J519"/>
      <c r="K519"/>
      <c r="L519" s="30"/>
      <c r="M519" s="31"/>
      <c r="N519" s="19"/>
      <c r="O519" s="24"/>
      <c r="P519" s="42"/>
    </row>
    <row r="520" spans="1:16" ht="13.5" customHeight="1">
      <c r="A520"/>
      <c r="B520"/>
      <c r="C520"/>
      <c r="D520"/>
      <c r="E520"/>
      <c r="F520"/>
      <c r="G520"/>
      <c r="H520"/>
      <c r="I520"/>
      <c r="J520"/>
      <c r="K520"/>
      <c r="L520" s="30"/>
      <c r="M520" s="31"/>
      <c r="N520" s="19"/>
      <c r="O520" s="24"/>
      <c r="P520" s="42"/>
    </row>
    <row r="521" spans="1:16" ht="13.5" customHeight="1">
      <c r="A521"/>
      <c r="B521"/>
      <c r="C521"/>
      <c r="D521"/>
      <c r="E521"/>
      <c r="F521"/>
      <c r="G521"/>
      <c r="H521"/>
      <c r="I521"/>
      <c r="J521"/>
      <c r="K521"/>
      <c r="L521" s="30"/>
      <c r="M521" s="31"/>
      <c r="N521" s="19"/>
      <c r="O521" s="24"/>
      <c r="P521" s="42"/>
    </row>
    <row r="522" spans="1:16" ht="13.5" customHeight="1">
      <c r="A522"/>
      <c r="B522"/>
      <c r="C522"/>
      <c r="D522"/>
      <c r="E522"/>
      <c r="F522"/>
      <c r="G522"/>
      <c r="H522"/>
      <c r="I522"/>
      <c r="J522"/>
      <c r="K522"/>
      <c r="L522" s="30"/>
      <c r="M522" s="31"/>
      <c r="N522" s="19"/>
      <c r="O522" s="24"/>
      <c r="P522" s="42"/>
    </row>
    <row r="523" spans="1:16" ht="13.5" customHeight="1">
      <c r="A523"/>
      <c r="B523"/>
      <c r="C523"/>
      <c r="D523"/>
      <c r="E523"/>
      <c r="F523"/>
      <c r="G523"/>
      <c r="H523"/>
      <c r="I523"/>
      <c r="J523"/>
      <c r="K523"/>
      <c r="L523" s="30"/>
      <c r="M523" s="31"/>
      <c r="N523" s="19"/>
      <c r="O523" s="24"/>
      <c r="P523" s="42"/>
    </row>
    <row r="524" spans="1:16" ht="13.5" customHeight="1">
      <c r="A524"/>
      <c r="B524"/>
      <c r="C524"/>
      <c r="D524"/>
      <c r="E524"/>
      <c r="F524"/>
      <c r="G524"/>
      <c r="H524"/>
      <c r="I524"/>
      <c r="J524"/>
      <c r="K524"/>
      <c r="L524" s="30"/>
      <c r="M524" s="31"/>
      <c r="N524" s="19"/>
      <c r="O524" s="24"/>
      <c r="P524" s="42"/>
    </row>
    <row r="525" spans="1:16" ht="13.5" customHeight="1">
      <c r="A525"/>
      <c r="B525"/>
      <c r="C525"/>
      <c r="D525"/>
      <c r="E525"/>
      <c r="F525"/>
      <c r="G525"/>
      <c r="H525"/>
      <c r="I525"/>
      <c r="J525"/>
      <c r="K525"/>
      <c r="L525" s="30"/>
      <c r="M525" s="31"/>
      <c r="N525" s="19"/>
      <c r="O525" s="24"/>
      <c r="P525" s="42"/>
    </row>
    <row r="526" spans="1:16" ht="13.5" customHeight="1">
      <c r="A526"/>
      <c r="B526"/>
      <c r="C526"/>
      <c r="D526"/>
      <c r="E526"/>
      <c r="F526"/>
      <c r="G526"/>
      <c r="H526"/>
      <c r="I526"/>
      <c r="J526"/>
      <c r="K526"/>
      <c r="L526" s="30"/>
      <c r="M526" s="31"/>
      <c r="N526" s="19"/>
      <c r="O526" s="24"/>
      <c r="P526" s="42"/>
    </row>
    <row r="527" spans="1:16" ht="13.5" customHeight="1">
      <c r="A527"/>
      <c r="B527"/>
      <c r="C527"/>
      <c r="D527"/>
      <c r="E527"/>
      <c r="F527"/>
      <c r="G527"/>
      <c r="H527"/>
      <c r="I527"/>
      <c r="J527"/>
      <c r="K527"/>
      <c r="L527" s="30"/>
      <c r="M527" s="31"/>
      <c r="N527" s="19"/>
      <c r="O527" s="24"/>
      <c r="P527" s="42"/>
    </row>
    <row r="528" spans="1:16" ht="13.5" customHeight="1">
      <c r="A528"/>
      <c r="B528"/>
      <c r="C528"/>
      <c r="D528"/>
      <c r="E528"/>
      <c r="F528"/>
      <c r="G528"/>
      <c r="H528"/>
      <c r="I528"/>
      <c r="J528"/>
      <c r="K528"/>
      <c r="L528" s="30"/>
      <c r="M528" s="31"/>
      <c r="N528" s="19"/>
      <c r="O528" s="24"/>
      <c r="P528" s="42"/>
    </row>
    <row r="529" spans="1:16" ht="13.5" customHeight="1">
      <c r="A529"/>
      <c r="B529"/>
      <c r="C529"/>
      <c r="D529"/>
      <c r="E529"/>
      <c r="F529"/>
      <c r="G529"/>
      <c r="H529"/>
      <c r="I529"/>
      <c r="J529"/>
      <c r="K529"/>
      <c r="L529" s="30"/>
      <c r="M529" s="31"/>
      <c r="N529" s="19"/>
      <c r="O529" s="24"/>
      <c r="P529" s="42"/>
    </row>
    <row r="530" spans="1:16" ht="13.5" customHeight="1">
      <c r="A530"/>
      <c r="B530"/>
      <c r="C530"/>
      <c r="D530"/>
      <c r="E530"/>
      <c r="F530"/>
      <c r="G530"/>
      <c r="H530"/>
      <c r="I530"/>
      <c r="J530"/>
      <c r="K530"/>
      <c r="L530" s="30"/>
      <c r="M530" s="31"/>
      <c r="N530" s="19"/>
      <c r="O530" s="24"/>
      <c r="P530" s="42"/>
    </row>
    <row r="531" spans="1:16" ht="13.5" customHeight="1">
      <c r="A531"/>
      <c r="B531"/>
      <c r="C531"/>
      <c r="D531"/>
      <c r="E531"/>
      <c r="F531"/>
      <c r="G531"/>
      <c r="H531"/>
      <c r="I531"/>
      <c r="J531"/>
      <c r="K531"/>
      <c r="L531" s="30"/>
      <c r="M531" s="31"/>
      <c r="N531" s="19"/>
      <c r="O531" s="24"/>
      <c r="P531" s="42"/>
    </row>
    <row r="532" spans="1:16" ht="13.5" customHeight="1">
      <c r="A532"/>
      <c r="B532"/>
      <c r="C532"/>
      <c r="D532"/>
      <c r="E532"/>
      <c r="F532"/>
      <c r="G532"/>
      <c r="H532"/>
      <c r="I532"/>
      <c r="J532"/>
      <c r="K532"/>
      <c r="L532" s="30"/>
      <c r="M532" s="31"/>
      <c r="N532" s="19"/>
      <c r="O532" s="24"/>
      <c r="P532" s="42"/>
    </row>
    <row r="533" spans="1:16" ht="13.5" customHeight="1">
      <c r="A533"/>
      <c r="B533"/>
      <c r="C533"/>
      <c r="D533"/>
      <c r="E533"/>
      <c r="F533"/>
      <c r="G533"/>
      <c r="H533"/>
      <c r="I533"/>
      <c r="J533"/>
      <c r="K533"/>
      <c r="L533" s="30"/>
      <c r="M533" s="31"/>
      <c r="N533" s="19"/>
      <c r="O533" s="24"/>
      <c r="P533" s="42"/>
    </row>
    <row r="534" spans="1:16" ht="13.5" customHeight="1">
      <c r="A534"/>
      <c r="B534"/>
      <c r="C534"/>
      <c r="D534"/>
      <c r="E534"/>
      <c r="F534"/>
      <c r="G534"/>
      <c r="H534"/>
      <c r="I534"/>
      <c r="J534"/>
      <c r="K534"/>
      <c r="L534" s="30"/>
      <c r="M534" s="31"/>
      <c r="N534" s="19"/>
      <c r="O534" s="24"/>
      <c r="P534" s="42"/>
    </row>
    <row r="535" spans="1:16" ht="13.5" customHeight="1">
      <c r="A535"/>
      <c r="B535"/>
      <c r="C535"/>
      <c r="D535"/>
      <c r="E535"/>
      <c r="F535"/>
      <c r="G535"/>
      <c r="H535"/>
      <c r="I535"/>
      <c r="J535"/>
      <c r="K535"/>
      <c r="L535" s="30"/>
      <c r="M535" s="31"/>
      <c r="N535" s="19"/>
      <c r="O535" s="24"/>
      <c r="P535" s="42"/>
    </row>
    <row r="536" spans="1:16" ht="13.5" customHeight="1">
      <c r="A536"/>
      <c r="B536"/>
      <c r="C536"/>
      <c r="D536"/>
      <c r="E536"/>
      <c r="F536"/>
      <c r="G536"/>
      <c r="H536"/>
      <c r="I536"/>
      <c r="J536"/>
      <c r="K536"/>
      <c r="L536" s="30"/>
      <c r="M536" s="31"/>
      <c r="N536" s="19"/>
      <c r="O536" s="24"/>
      <c r="P536" s="42"/>
    </row>
    <row r="537" spans="1:16" ht="13.5" customHeight="1">
      <c r="A537"/>
      <c r="B537"/>
      <c r="C537"/>
      <c r="D537"/>
      <c r="E537"/>
      <c r="F537"/>
      <c r="G537"/>
      <c r="H537"/>
      <c r="I537"/>
      <c r="J537"/>
      <c r="K537"/>
      <c r="L537" s="30"/>
      <c r="M537" s="31"/>
      <c r="N537" s="19"/>
      <c r="O537" s="24"/>
      <c r="P537" s="42"/>
    </row>
    <row r="538" spans="1:16" ht="13.5" customHeight="1">
      <c r="A538"/>
      <c r="B538"/>
      <c r="C538"/>
      <c r="D538"/>
      <c r="E538"/>
      <c r="F538"/>
      <c r="G538"/>
      <c r="H538"/>
      <c r="I538"/>
      <c r="J538"/>
      <c r="K538"/>
      <c r="L538" s="30"/>
      <c r="M538" s="31"/>
      <c r="N538" s="19"/>
      <c r="O538" s="24"/>
      <c r="P538" s="42"/>
    </row>
    <row r="539" spans="1:16" ht="13.5" customHeight="1">
      <c r="A539"/>
      <c r="B539"/>
      <c r="C539"/>
      <c r="D539"/>
      <c r="E539"/>
      <c r="F539"/>
      <c r="G539"/>
      <c r="H539"/>
      <c r="I539"/>
      <c r="J539"/>
      <c r="K539"/>
      <c r="L539" s="30"/>
      <c r="M539" s="31"/>
      <c r="N539" s="19"/>
      <c r="O539" s="24"/>
      <c r="P539" s="42"/>
    </row>
    <row r="540" spans="1:16" ht="13.5" customHeight="1">
      <c r="A540"/>
      <c r="B540"/>
      <c r="C540"/>
      <c r="D540"/>
      <c r="E540"/>
      <c r="F540"/>
      <c r="G540"/>
      <c r="H540"/>
      <c r="I540"/>
      <c r="J540"/>
      <c r="K540"/>
      <c r="L540" s="30"/>
      <c r="M540" s="31"/>
      <c r="N540" s="19"/>
      <c r="O540" s="24"/>
      <c r="P540" s="42"/>
    </row>
    <row r="541" spans="1:16" ht="13.5" customHeight="1">
      <c r="A541"/>
      <c r="B541"/>
      <c r="C541"/>
      <c r="D541"/>
      <c r="E541"/>
      <c r="F541"/>
      <c r="G541"/>
      <c r="H541"/>
      <c r="I541"/>
      <c r="J541"/>
      <c r="K541"/>
      <c r="L541" s="30"/>
      <c r="M541" s="31"/>
      <c r="N541" s="19"/>
      <c r="O541" s="24"/>
      <c r="P541" s="42"/>
    </row>
    <row r="542" spans="1:16" ht="13.5" customHeight="1">
      <c r="A542"/>
      <c r="B542"/>
      <c r="C542"/>
      <c r="D542"/>
      <c r="E542"/>
      <c r="F542"/>
      <c r="G542"/>
      <c r="H542"/>
      <c r="I542"/>
      <c r="J542"/>
      <c r="K542"/>
      <c r="L542" s="30"/>
      <c r="M542" s="31"/>
      <c r="N542" s="19"/>
      <c r="O542" s="24"/>
      <c r="P542" s="42"/>
    </row>
    <row r="543" spans="1:16" ht="13.5" customHeight="1">
      <c r="A543"/>
      <c r="B543"/>
      <c r="C543"/>
      <c r="D543"/>
      <c r="E543"/>
      <c r="F543"/>
      <c r="G543"/>
      <c r="H543"/>
      <c r="I543"/>
      <c r="J543"/>
      <c r="K543"/>
      <c r="L543" s="30"/>
      <c r="M543" s="31"/>
      <c r="N543" s="19"/>
      <c r="O543" s="24"/>
      <c r="P543" s="42"/>
    </row>
    <row r="544" spans="1:16" ht="13.5" customHeight="1">
      <c r="A544"/>
      <c r="B544"/>
      <c r="C544"/>
      <c r="D544"/>
      <c r="E544"/>
      <c r="F544"/>
      <c r="G544"/>
      <c r="H544"/>
      <c r="I544"/>
      <c r="J544"/>
      <c r="K544"/>
      <c r="L544" s="30"/>
      <c r="M544" s="31"/>
      <c r="N544" s="19"/>
      <c r="O544" s="24"/>
      <c r="P544" s="42"/>
    </row>
    <row r="545" spans="1:16" ht="13.5" customHeight="1">
      <c r="A545"/>
      <c r="B545"/>
      <c r="C545"/>
      <c r="D545"/>
      <c r="E545"/>
      <c r="F545"/>
      <c r="G545"/>
      <c r="H545"/>
      <c r="I545"/>
      <c r="J545"/>
      <c r="K545"/>
      <c r="L545" s="30"/>
      <c r="M545" s="31"/>
      <c r="N545" s="19"/>
      <c r="O545" s="24"/>
      <c r="P545" s="42"/>
    </row>
    <row r="546" spans="1:16" ht="13.5" customHeight="1">
      <c r="A546"/>
      <c r="B546"/>
      <c r="C546"/>
      <c r="D546"/>
      <c r="E546"/>
      <c r="F546"/>
      <c r="G546"/>
      <c r="H546"/>
      <c r="I546"/>
      <c r="J546"/>
      <c r="K546"/>
      <c r="L546" s="30"/>
      <c r="M546" s="31"/>
      <c r="N546" s="19"/>
      <c r="O546" s="24"/>
      <c r="P546" s="42"/>
    </row>
    <row r="547" spans="1:16" ht="13.5" customHeight="1">
      <c r="A547"/>
      <c r="B547"/>
      <c r="C547"/>
      <c r="D547"/>
      <c r="E547"/>
      <c r="F547"/>
      <c r="G547"/>
      <c r="H547"/>
      <c r="I547"/>
      <c r="J547"/>
      <c r="K547"/>
      <c r="L547" s="30"/>
      <c r="M547" s="31"/>
      <c r="N547" s="19"/>
      <c r="O547" s="24"/>
      <c r="P547" s="42"/>
    </row>
    <row r="548" spans="1:16" ht="13.5" customHeight="1">
      <c r="A548"/>
      <c r="B548"/>
      <c r="C548"/>
      <c r="D548"/>
      <c r="E548"/>
      <c r="F548"/>
      <c r="G548"/>
      <c r="H548"/>
      <c r="I548"/>
      <c r="J548"/>
      <c r="K548"/>
      <c r="L548" s="30"/>
      <c r="M548" s="31"/>
      <c r="N548" s="19"/>
      <c r="O548" s="24"/>
      <c r="P548" s="42"/>
    </row>
    <row r="549" spans="1:16" ht="13.5" customHeight="1">
      <c r="A549"/>
      <c r="B549"/>
      <c r="C549"/>
      <c r="D549"/>
      <c r="E549"/>
      <c r="F549"/>
      <c r="G549"/>
      <c r="H549"/>
      <c r="I549"/>
      <c r="J549"/>
      <c r="K549"/>
      <c r="L549" s="30"/>
      <c r="M549" s="31"/>
      <c r="N549" s="19"/>
      <c r="O549" s="24"/>
      <c r="P549" s="42"/>
    </row>
    <row r="550" spans="1:16" ht="13.5" customHeight="1">
      <c r="A550"/>
      <c r="B550"/>
      <c r="C550"/>
      <c r="D550"/>
      <c r="E550"/>
      <c r="F550"/>
      <c r="G550"/>
      <c r="H550"/>
      <c r="I550"/>
      <c r="J550"/>
      <c r="K550"/>
      <c r="L550" s="30"/>
      <c r="M550" s="31"/>
      <c r="N550" s="19"/>
      <c r="O550" s="24"/>
      <c r="P550" s="42"/>
    </row>
    <row r="551" spans="1:16" ht="13.5" customHeight="1">
      <c r="A551"/>
      <c r="B551"/>
      <c r="C551"/>
      <c r="D551"/>
      <c r="E551"/>
      <c r="F551"/>
      <c r="G551"/>
      <c r="H551"/>
      <c r="I551"/>
      <c r="J551"/>
      <c r="K551"/>
      <c r="L551" s="30"/>
      <c r="M551" s="31"/>
      <c r="N551" s="19"/>
      <c r="O551" s="24"/>
      <c r="P551" s="42"/>
    </row>
    <row r="552" spans="1:16" ht="13.5" customHeight="1">
      <c r="A552"/>
      <c r="B552"/>
      <c r="C552"/>
      <c r="D552"/>
      <c r="E552"/>
      <c r="F552"/>
      <c r="G552"/>
      <c r="H552"/>
      <c r="I552"/>
      <c r="J552"/>
      <c r="K552"/>
      <c r="L552" s="30"/>
      <c r="M552" s="31"/>
      <c r="N552" s="19"/>
      <c r="O552" s="24"/>
      <c r="P552" s="42"/>
    </row>
    <row r="553" spans="1:16" ht="13.5" customHeight="1">
      <c r="A553"/>
      <c r="B553"/>
      <c r="C553"/>
      <c r="D553"/>
      <c r="E553"/>
      <c r="F553"/>
      <c r="G553"/>
      <c r="H553"/>
      <c r="I553"/>
      <c r="J553"/>
      <c r="K553"/>
      <c r="L553" s="30"/>
      <c r="M553" s="31"/>
      <c r="N553" s="19"/>
      <c r="O553" s="24"/>
      <c r="P553" s="42"/>
    </row>
    <row r="554" spans="1:16" ht="13.5" customHeight="1">
      <c r="A554"/>
      <c r="B554"/>
      <c r="C554"/>
      <c r="D554"/>
      <c r="E554"/>
      <c r="F554"/>
      <c r="G554"/>
      <c r="H554"/>
      <c r="I554"/>
      <c r="J554"/>
      <c r="K554"/>
      <c r="L554" s="30"/>
      <c r="M554" s="31"/>
      <c r="N554" s="19"/>
      <c r="O554" s="24"/>
      <c r="P554" s="42"/>
    </row>
    <row r="555" spans="1:16" ht="13.5" customHeight="1">
      <c r="A555"/>
      <c r="B555"/>
      <c r="C555"/>
      <c r="D555"/>
      <c r="E555"/>
      <c r="F555"/>
      <c r="G555"/>
      <c r="H555"/>
      <c r="I555"/>
      <c r="J555"/>
      <c r="K555"/>
      <c r="L555" s="30"/>
      <c r="M555" s="31"/>
      <c r="N555" s="19"/>
      <c r="O555" s="24"/>
      <c r="P555" s="42"/>
    </row>
    <row r="556" spans="1:16" ht="13.5" customHeight="1">
      <c r="A556"/>
      <c r="B556"/>
      <c r="C556"/>
      <c r="D556"/>
      <c r="E556"/>
      <c r="F556"/>
      <c r="G556"/>
      <c r="H556"/>
      <c r="I556"/>
      <c r="J556"/>
      <c r="K556"/>
      <c r="L556" s="30"/>
      <c r="M556" s="31"/>
      <c r="N556" s="19"/>
      <c r="O556" s="24"/>
      <c r="P556" s="42"/>
    </row>
    <row r="557" spans="1:16" ht="13.5" customHeight="1">
      <c r="A557"/>
      <c r="B557"/>
      <c r="C557"/>
      <c r="D557"/>
      <c r="E557"/>
      <c r="F557"/>
      <c r="G557"/>
      <c r="H557"/>
      <c r="I557"/>
      <c r="J557"/>
      <c r="K557"/>
      <c r="L557" s="30"/>
      <c r="M557" s="31"/>
      <c r="N557" s="19"/>
      <c r="O557" s="24"/>
      <c r="P557" s="42"/>
    </row>
    <row r="558" spans="1:16" ht="13.5" customHeight="1">
      <c r="A558"/>
      <c r="B558"/>
      <c r="C558"/>
      <c r="D558"/>
      <c r="E558"/>
      <c r="F558"/>
      <c r="G558"/>
      <c r="H558"/>
      <c r="I558"/>
      <c r="J558"/>
      <c r="K558"/>
      <c r="L558" s="30"/>
      <c r="M558" s="31"/>
      <c r="N558" s="19"/>
      <c r="O558" s="24"/>
      <c r="P558" s="42"/>
    </row>
    <row r="559" spans="1:16" ht="13.5" customHeight="1">
      <c r="A559"/>
      <c r="B559"/>
      <c r="C559"/>
      <c r="D559"/>
      <c r="E559"/>
      <c r="F559"/>
      <c r="G559"/>
      <c r="H559"/>
      <c r="I559"/>
      <c r="J559"/>
      <c r="K559"/>
      <c r="L559" s="30"/>
      <c r="M559" s="31"/>
      <c r="N559" s="19"/>
      <c r="O559" s="24"/>
      <c r="P559" s="42"/>
    </row>
    <row r="560" spans="1:16" ht="13.5" customHeight="1">
      <c r="A560"/>
      <c r="B560"/>
      <c r="C560"/>
      <c r="D560"/>
      <c r="E560"/>
      <c r="F560"/>
      <c r="G560"/>
      <c r="H560"/>
      <c r="I560"/>
      <c r="J560"/>
      <c r="K560"/>
      <c r="L560" s="30"/>
      <c r="M560" s="31"/>
      <c r="N560" s="19"/>
      <c r="O560" s="24"/>
      <c r="P560" s="42"/>
    </row>
    <row r="561" spans="1:16" ht="13.5" customHeight="1">
      <c r="A561"/>
      <c r="B561"/>
      <c r="C561"/>
      <c r="D561"/>
      <c r="E561"/>
      <c r="F561"/>
      <c r="G561"/>
      <c r="H561"/>
      <c r="I561"/>
      <c r="J561"/>
      <c r="K561"/>
      <c r="L561" s="30"/>
      <c r="M561" s="31"/>
      <c r="N561" s="19"/>
      <c r="O561" s="24"/>
      <c r="P561" s="42"/>
    </row>
    <row r="562" spans="1:16" ht="13.5" customHeight="1">
      <c r="A562"/>
      <c r="B562"/>
      <c r="C562"/>
      <c r="D562"/>
      <c r="E562"/>
      <c r="F562"/>
      <c r="G562"/>
      <c r="H562"/>
      <c r="I562"/>
      <c r="J562"/>
      <c r="K562"/>
      <c r="L562" s="30"/>
      <c r="M562" s="31"/>
      <c r="N562" s="19"/>
      <c r="O562" s="24"/>
      <c r="P562" s="42"/>
    </row>
    <row r="563" spans="1:16" ht="13.5" customHeight="1">
      <c r="A563"/>
      <c r="B563"/>
      <c r="C563"/>
      <c r="D563"/>
      <c r="E563"/>
      <c r="F563"/>
      <c r="G563"/>
      <c r="H563"/>
      <c r="I563"/>
      <c r="J563"/>
      <c r="K563"/>
      <c r="L563" s="30"/>
      <c r="M563" s="31"/>
      <c r="N563" s="19"/>
      <c r="O563" s="24"/>
      <c r="P563" s="42"/>
    </row>
    <row r="564" spans="1:16" ht="13.5" customHeight="1">
      <c r="A564"/>
      <c r="B564"/>
      <c r="C564"/>
      <c r="D564"/>
      <c r="E564"/>
      <c r="F564"/>
      <c r="G564"/>
      <c r="H564"/>
      <c r="I564"/>
      <c r="J564"/>
      <c r="K564"/>
      <c r="L564" s="30"/>
      <c r="M564" s="31"/>
      <c r="N564" s="19"/>
      <c r="O564" s="24"/>
      <c r="P564" s="42"/>
    </row>
    <row r="565" spans="1:16" ht="13.5" customHeight="1">
      <c r="A565"/>
      <c r="B565"/>
      <c r="C565"/>
      <c r="D565"/>
      <c r="E565"/>
      <c r="F565"/>
      <c r="G565"/>
      <c r="H565"/>
      <c r="I565"/>
      <c r="J565"/>
      <c r="K565"/>
      <c r="L565" s="30"/>
      <c r="M565" s="31"/>
      <c r="N565" s="19"/>
      <c r="O565" s="24"/>
      <c r="P565" s="42"/>
    </row>
    <row r="566" spans="1:16" ht="13.5" customHeight="1">
      <c r="A566"/>
      <c r="B566"/>
      <c r="C566"/>
      <c r="D566"/>
      <c r="E566"/>
      <c r="F566"/>
      <c r="G566"/>
      <c r="H566"/>
      <c r="I566"/>
      <c r="J566"/>
      <c r="K566"/>
      <c r="L566" s="30"/>
      <c r="M566" s="31"/>
      <c r="N566" s="19"/>
      <c r="O566" s="24"/>
      <c r="P566" s="42"/>
    </row>
    <row r="567" spans="1:16" ht="13.5" customHeight="1">
      <c r="A567"/>
      <c r="B567"/>
      <c r="C567"/>
      <c r="D567"/>
      <c r="E567"/>
      <c r="F567"/>
      <c r="G567"/>
      <c r="H567"/>
      <c r="I567"/>
      <c r="J567"/>
      <c r="K567"/>
      <c r="L567" s="30"/>
      <c r="M567" s="31"/>
      <c r="N567" s="19"/>
      <c r="O567" s="24"/>
      <c r="P567" s="42"/>
    </row>
    <row r="568" spans="1:16" ht="13.5" customHeight="1">
      <c r="A568"/>
      <c r="B568"/>
      <c r="C568"/>
      <c r="D568"/>
      <c r="E568"/>
      <c r="F568"/>
      <c r="G568"/>
      <c r="H568"/>
      <c r="I568"/>
      <c r="J568"/>
      <c r="K568"/>
      <c r="L568" s="30"/>
      <c r="M568" s="31"/>
      <c r="N568" s="19"/>
      <c r="O568" s="24"/>
      <c r="P568" s="42"/>
    </row>
    <row r="569" spans="1:16" ht="13.5" customHeight="1">
      <c r="A569"/>
      <c r="B569"/>
      <c r="C569"/>
      <c r="D569"/>
      <c r="E569"/>
      <c r="F569"/>
      <c r="G569"/>
      <c r="H569"/>
      <c r="I569"/>
      <c r="J569"/>
      <c r="K569"/>
      <c r="L569" s="30"/>
      <c r="M569" s="31"/>
      <c r="N569" s="19"/>
      <c r="O569" s="24"/>
      <c r="P569" s="42"/>
    </row>
    <row r="570" spans="1:16" ht="13.5" customHeight="1">
      <c r="A570"/>
      <c r="B570"/>
      <c r="C570"/>
      <c r="D570"/>
      <c r="E570"/>
      <c r="F570"/>
      <c r="G570"/>
      <c r="H570"/>
      <c r="I570"/>
      <c r="J570"/>
      <c r="K570"/>
      <c r="L570" s="30"/>
      <c r="M570" s="31"/>
      <c r="N570" s="19"/>
      <c r="O570" s="24"/>
      <c r="P570" s="42"/>
    </row>
    <row r="571" spans="1:16" ht="13.5" customHeight="1">
      <c r="A571"/>
      <c r="B571"/>
      <c r="C571"/>
      <c r="D571"/>
      <c r="E571"/>
      <c r="F571"/>
      <c r="G571"/>
      <c r="H571"/>
      <c r="I571"/>
      <c r="J571"/>
      <c r="K571"/>
      <c r="L571" s="30"/>
      <c r="M571" s="31"/>
      <c r="N571" s="19"/>
      <c r="O571" s="24"/>
      <c r="P571" s="42"/>
    </row>
    <row r="572" spans="1:16" ht="13.5" customHeight="1">
      <c r="A572"/>
      <c r="B572"/>
      <c r="C572"/>
      <c r="D572"/>
      <c r="E572"/>
      <c r="F572"/>
      <c r="G572"/>
      <c r="H572"/>
      <c r="I572"/>
      <c r="J572"/>
      <c r="K572"/>
      <c r="L572" s="30"/>
      <c r="M572" s="31"/>
      <c r="N572" s="19"/>
      <c r="O572" s="24"/>
      <c r="P572" s="42"/>
    </row>
    <row r="573" spans="1:16" ht="13.5" customHeight="1">
      <c r="A573"/>
      <c r="B573"/>
      <c r="C573"/>
      <c r="D573"/>
      <c r="E573"/>
      <c r="F573"/>
      <c r="G573"/>
      <c r="H573"/>
      <c r="I573"/>
      <c r="J573"/>
      <c r="K573"/>
      <c r="L573" s="30"/>
      <c r="M573" s="31"/>
      <c r="N573" s="19"/>
      <c r="O573" s="24"/>
      <c r="P573" s="42"/>
    </row>
    <row r="574" spans="1:16" ht="13.5" customHeight="1">
      <c r="A574"/>
      <c r="B574"/>
      <c r="C574"/>
      <c r="D574"/>
      <c r="E574"/>
      <c r="F574"/>
      <c r="G574"/>
      <c r="H574"/>
      <c r="I574"/>
      <c r="J574"/>
      <c r="K574"/>
      <c r="L574" s="30"/>
      <c r="M574" s="31"/>
      <c r="N574" s="19"/>
      <c r="O574" s="24"/>
      <c r="P574" s="42"/>
    </row>
    <row r="575" spans="1:16" ht="13.5" customHeight="1">
      <c r="A575"/>
      <c r="B575"/>
      <c r="C575"/>
      <c r="D575"/>
      <c r="E575"/>
      <c r="F575"/>
      <c r="G575"/>
      <c r="H575"/>
      <c r="I575"/>
      <c r="J575"/>
      <c r="K575"/>
      <c r="L575" s="30"/>
      <c r="M575" s="31"/>
      <c r="N575" s="19"/>
      <c r="O575" s="24"/>
      <c r="P575" s="42"/>
    </row>
    <row r="576" spans="1:16" ht="13.5" customHeight="1">
      <c r="A576" s="23"/>
      <c r="B576" s="23"/>
      <c r="C576" s="19"/>
      <c r="D576" s="24"/>
      <c r="E576" s="42"/>
      <c r="F576" s="42"/>
      <c r="G576" s="19"/>
      <c r="H576" s="23"/>
      <c r="I576" s="28"/>
      <c r="J576" s="23"/>
      <c r="K576" s="29"/>
      <c r="L576" s="30"/>
      <c r="M576" s="31"/>
      <c r="N576" s="19"/>
      <c r="O576" s="24"/>
      <c r="P576" s="42"/>
    </row>
    <row r="577" spans="1:16" ht="13.5" customHeight="1">
      <c r="A577" s="23"/>
      <c r="B577" s="23"/>
      <c r="C577" s="19"/>
      <c r="D577" s="24"/>
      <c r="E577" s="42"/>
      <c r="F577" s="42"/>
      <c r="G577" s="19"/>
      <c r="H577" s="23"/>
      <c r="I577" s="28"/>
      <c r="J577" s="23"/>
      <c r="K577" s="29"/>
      <c r="L577" s="30"/>
      <c r="M577" s="31"/>
      <c r="N577" s="19"/>
      <c r="O577" s="24"/>
      <c r="P577" s="42"/>
    </row>
    <row r="578" spans="1:16" ht="13.5" customHeight="1">
      <c r="A578" s="23"/>
      <c r="B578" s="23"/>
      <c r="C578" s="19"/>
      <c r="D578" s="24"/>
      <c r="E578" s="42"/>
      <c r="F578" s="42"/>
      <c r="G578" s="19"/>
      <c r="H578" s="23"/>
      <c r="I578" s="28"/>
      <c r="J578" s="23"/>
      <c r="K578" s="29"/>
      <c r="L578" s="30"/>
      <c r="M578" s="31"/>
      <c r="N578" s="19"/>
      <c r="O578" s="24"/>
      <c r="P578" s="42"/>
    </row>
    <row r="579" spans="1:16" ht="13.5" customHeight="1">
      <c r="A579" s="23"/>
      <c r="B579" s="23"/>
      <c r="C579" s="19"/>
      <c r="D579" s="24"/>
      <c r="E579" s="42"/>
      <c r="F579" s="42"/>
      <c r="G579" s="19"/>
      <c r="H579" s="23"/>
      <c r="I579" s="28"/>
      <c r="J579" s="23"/>
      <c r="K579" s="29"/>
      <c r="L579" s="30"/>
      <c r="M579" s="31"/>
      <c r="N579" s="19"/>
      <c r="O579" s="24"/>
      <c r="P579" s="42"/>
    </row>
    <row r="580" spans="1:16" ht="13.5" customHeight="1">
      <c r="A580" s="23"/>
      <c r="B580" s="23"/>
      <c r="C580" s="19"/>
      <c r="D580" s="24"/>
      <c r="E580" s="42"/>
      <c r="F580" s="42"/>
      <c r="G580" s="19"/>
      <c r="H580" s="23"/>
      <c r="I580" s="28"/>
      <c r="J580" s="23"/>
      <c r="K580" s="29"/>
      <c r="L580" s="30"/>
      <c r="M580" s="31"/>
      <c r="N580" s="19"/>
      <c r="O580" s="24"/>
      <c r="P580" s="42"/>
    </row>
    <row r="581" spans="1:16" ht="13.5" customHeight="1">
      <c r="A581" s="23"/>
      <c r="B581" s="23"/>
      <c r="C581" s="19"/>
      <c r="D581" s="24"/>
      <c r="E581" s="42"/>
      <c r="F581" s="42"/>
      <c r="G581" s="19"/>
      <c r="H581" s="23"/>
      <c r="I581" s="28"/>
      <c r="J581" s="23"/>
      <c r="K581" s="29"/>
      <c r="L581" s="30"/>
      <c r="M581" s="31"/>
      <c r="N581" s="19"/>
      <c r="O581" s="24"/>
      <c r="P581" s="42"/>
    </row>
    <row r="582" spans="1:16" ht="13.5" customHeight="1">
      <c r="A582" s="23"/>
      <c r="B582" s="23"/>
      <c r="C582" s="19"/>
      <c r="D582" s="24"/>
      <c r="E582" s="42"/>
      <c r="F582" s="42"/>
      <c r="G582" s="19"/>
      <c r="H582" s="23"/>
      <c r="I582" s="28"/>
      <c r="J582" s="23"/>
      <c r="K582" s="29"/>
      <c r="L582" s="30"/>
      <c r="M582" s="31"/>
      <c r="N582" s="19"/>
      <c r="O582" s="24"/>
      <c r="P582" s="42"/>
    </row>
    <row r="583" spans="1:16" ht="13.5" customHeight="1">
      <c r="A583" s="23"/>
      <c r="B583" s="23"/>
      <c r="C583" s="19"/>
      <c r="D583" s="24"/>
      <c r="E583" s="42"/>
      <c r="F583" s="42"/>
      <c r="G583" s="19"/>
      <c r="H583" s="23"/>
      <c r="I583" s="28"/>
      <c r="J583" s="23"/>
      <c r="K583" s="29"/>
      <c r="L583" s="30"/>
      <c r="M583" s="31"/>
      <c r="N583" s="19"/>
      <c r="O583" s="24"/>
      <c r="P583" s="42"/>
    </row>
    <row r="584" spans="1:16" ht="13.5" customHeight="1">
      <c r="A584" s="23"/>
      <c r="B584" s="23"/>
      <c r="C584" s="19"/>
      <c r="D584" s="24"/>
      <c r="E584" s="42"/>
      <c r="F584" s="42"/>
      <c r="G584" s="19"/>
      <c r="H584" s="23"/>
      <c r="I584" s="28"/>
      <c r="J584" s="23"/>
      <c r="K584" s="29"/>
      <c r="L584" s="30"/>
      <c r="M584" s="31"/>
      <c r="N584" s="19"/>
      <c r="O584" s="24"/>
      <c r="P584" s="42"/>
    </row>
    <row r="585" spans="1:16" ht="13.5" customHeight="1">
      <c r="A585" s="23"/>
      <c r="B585" s="23"/>
      <c r="C585" s="19"/>
      <c r="D585" s="24"/>
      <c r="E585" s="42"/>
      <c r="F585" s="42"/>
      <c r="G585" s="19"/>
      <c r="H585" s="23"/>
      <c r="I585" s="28"/>
      <c r="J585" s="23"/>
      <c r="K585" s="29"/>
      <c r="L585" s="30"/>
      <c r="M585" s="31"/>
      <c r="N585" s="19"/>
      <c r="O585" s="24"/>
      <c r="P585" s="42"/>
    </row>
    <row r="586" spans="1:16" ht="13.5" customHeight="1">
      <c r="A586" s="23"/>
      <c r="B586" s="23"/>
      <c r="C586" s="19"/>
      <c r="D586" s="24"/>
      <c r="E586" s="42"/>
      <c r="F586" s="42"/>
      <c r="G586" s="19"/>
      <c r="H586" s="23"/>
      <c r="I586" s="28"/>
      <c r="J586" s="23"/>
      <c r="K586" s="29"/>
      <c r="L586" s="30"/>
      <c r="M586" s="31"/>
      <c r="N586" s="19"/>
      <c r="O586" s="24"/>
      <c r="P586" s="42"/>
    </row>
    <row r="587" spans="1:16" ht="13.5" customHeight="1">
      <c r="A587" s="23"/>
      <c r="B587" s="23"/>
      <c r="C587" s="19"/>
      <c r="D587" s="24"/>
      <c r="E587" s="42"/>
      <c r="F587" s="42"/>
      <c r="G587" s="19"/>
      <c r="H587" s="23"/>
      <c r="I587" s="28"/>
      <c r="J587" s="23"/>
      <c r="K587" s="29"/>
      <c r="L587" s="30"/>
      <c r="M587" s="31"/>
      <c r="N587" s="19"/>
      <c r="O587" s="24"/>
      <c r="P587" s="42"/>
    </row>
    <row r="588" spans="1:16" ht="13.5" customHeight="1">
      <c r="A588" s="23"/>
      <c r="B588" s="23"/>
      <c r="C588" s="19"/>
      <c r="D588" s="24"/>
      <c r="E588" s="42"/>
      <c r="F588" s="42"/>
      <c r="G588" s="19"/>
      <c r="H588" s="23"/>
      <c r="I588" s="28"/>
      <c r="J588" s="23"/>
      <c r="K588" s="29"/>
      <c r="L588" s="30"/>
      <c r="M588" s="31"/>
      <c r="N588" s="19"/>
      <c r="O588" s="24"/>
      <c r="P588" s="42"/>
    </row>
    <row r="589" spans="1:16" ht="13.5" customHeight="1">
      <c r="A589" s="23"/>
      <c r="B589" s="23"/>
      <c r="C589" s="19"/>
      <c r="D589" s="24"/>
      <c r="E589" s="42"/>
      <c r="F589" s="42"/>
      <c r="G589" s="19"/>
      <c r="H589" s="23"/>
      <c r="I589" s="28"/>
      <c r="J589" s="23"/>
      <c r="K589" s="29"/>
      <c r="L589" s="30"/>
      <c r="M589" s="31"/>
      <c r="N589" s="19"/>
      <c r="O589" s="24"/>
      <c r="P589" s="42"/>
    </row>
    <row r="590" spans="1:16" ht="13.5" customHeight="1">
      <c r="A590" s="23"/>
      <c r="B590" s="23"/>
      <c r="C590" s="19"/>
      <c r="D590" s="24"/>
      <c r="E590" s="42"/>
      <c r="F590" s="42"/>
      <c r="G590" s="19"/>
      <c r="H590" s="23"/>
      <c r="I590" s="28"/>
      <c r="J590" s="23"/>
      <c r="K590" s="29"/>
      <c r="L590" s="30"/>
      <c r="M590" s="31"/>
      <c r="N590" s="19"/>
      <c r="O590" s="24"/>
      <c r="P590" s="42"/>
    </row>
    <row r="591" spans="1:16" ht="13.5" customHeight="1">
      <c r="A591" s="23"/>
      <c r="B591" s="23"/>
      <c r="C591" s="19"/>
      <c r="D591" s="24"/>
      <c r="E591" s="42"/>
      <c r="F591" s="42"/>
      <c r="G591" s="19"/>
      <c r="H591" s="23"/>
      <c r="I591" s="28"/>
      <c r="J591" s="23"/>
      <c r="K591" s="29"/>
      <c r="L591" s="30"/>
      <c r="M591" s="31"/>
      <c r="N591" s="19"/>
      <c r="O591" s="24"/>
      <c r="P591" s="42"/>
    </row>
    <row r="592" spans="1:16" ht="13.5" customHeight="1">
      <c r="A592" s="23"/>
      <c r="B592" s="23"/>
      <c r="C592" s="19"/>
      <c r="D592" s="24"/>
      <c r="E592" s="42"/>
      <c r="F592" s="42"/>
      <c r="G592" s="19"/>
      <c r="H592" s="23"/>
      <c r="I592" s="28"/>
      <c r="J592" s="23"/>
      <c r="K592" s="29"/>
      <c r="L592" s="30"/>
      <c r="M592" s="31"/>
      <c r="N592" s="19"/>
      <c r="O592" s="24"/>
      <c r="P592" s="42"/>
    </row>
    <row r="593" spans="1:16" ht="13.5" customHeight="1">
      <c r="A593" s="23"/>
      <c r="B593" s="23"/>
      <c r="C593" s="19"/>
      <c r="D593" s="24"/>
      <c r="E593" s="42"/>
      <c r="F593" s="42"/>
      <c r="G593" s="19"/>
      <c r="H593" s="23"/>
      <c r="I593" s="28"/>
      <c r="J593" s="23"/>
      <c r="K593" s="29"/>
      <c r="L593" s="30"/>
      <c r="M593" s="31"/>
      <c r="N593" s="19"/>
      <c r="O593" s="24"/>
      <c r="P593" s="42"/>
    </row>
    <row r="594" spans="1:16" ht="13.5" customHeight="1">
      <c r="A594" s="23"/>
      <c r="B594" s="23"/>
      <c r="C594" s="19"/>
      <c r="D594" s="24"/>
      <c r="E594" s="42"/>
      <c r="F594" s="42"/>
      <c r="G594" s="19"/>
      <c r="H594" s="23"/>
      <c r="I594" s="28"/>
      <c r="J594" s="23"/>
      <c r="K594" s="29"/>
      <c r="L594" s="30"/>
      <c r="M594" s="31"/>
      <c r="N594" s="19"/>
      <c r="O594" s="24"/>
      <c r="P594" s="42"/>
    </row>
    <row r="595" spans="1:16" ht="13.5" customHeight="1">
      <c r="A595" s="23"/>
      <c r="B595" s="23"/>
      <c r="C595" s="19"/>
      <c r="D595" s="24"/>
      <c r="E595" s="42"/>
      <c r="F595" s="42"/>
      <c r="G595" s="19"/>
      <c r="H595" s="23"/>
      <c r="I595" s="28"/>
      <c r="J595" s="23"/>
      <c r="K595" s="29"/>
      <c r="L595" s="30"/>
      <c r="M595" s="31"/>
      <c r="N595" s="19"/>
      <c r="O595" s="24"/>
      <c r="P595" s="42"/>
    </row>
    <row r="596" spans="1:16" ht="13.5" customHeight="1">
      <c r="A596" s="23"/>
      <c r="B596" s="23"/>
      <c r="C596" s="19"/>
      <c r="D596" s="24"/>
      <c r="E596" s="42"/>
      <c r="F596" s="42"/>
      <c r="G596" s="19"/>
      <c r="H596" s="23"/>
      <c r="I596" s="28"/>
      <c r="J596" s="23"/>
      <c r="K596" s="29"/>
      <c r="L596" s="30"/>
      <c r="M596" s="31"/>
      <c r="N596" s="19"/>
      <c r="O596" s="24"/>
      <c r="P596" s="42"/>
    </row>
    <row r="597" spans="1:16" ht="13.5" customHeight="1">
      <c r="A597" s="23"/>
      <c r="B597" s="23"/>
      <c r="C597" s="19"/>
      <c r="D597" s="24"/>
      <c r="E597" s="42"/>
      <c r="F597" s="42"/>
      <c r="G597" s="19"/>
      <c r="H597" s="23"/>
      <c r="I597" s="28"/>
      <c r="J597" s="23"/>
      <c r="K597" s="29"/>
      <c r="L597" s="30"/>
      <c r="M597" s="31"/>
      <c r="N597" s="19"/>
      <c r="O597" s="24"/>
      <c r="P597" s="42"/>
    </row>
    <row r="598" spans="1:16" ht="13.5" customHeight="1">
      <c r="A598" s="23"/>
      <c r="B598" s="23"/>
      <c r="C598" s="19"/>
      <c r="D598" s="24"/>
      <c r="E598" s="42"/>
      <c r="F598" s="42"/>
      <c r="G598" s="19"/>
      <c r="H598" s="23"/>
      <c r="I598" s="28"/>
      <c r="J598" s="23"/>
      <c r="K598" s="29"/>
      <c r="L598" s="30"/>
      <c r="M598" s="31"/>
      <c r="N598" s="19"/>
      <c r="O598" s="24"/>
      <c r="P598" s="42"/>
    </row>
    <row r="599" spans="1:16" ht="13.5" customHeight="1">
      <c r="A599" s="23"/>
      <c r="B599" s="23"/>
      <c r="C599" s="19"/>
      <c r="D599" s="24"/>
      <c r="E599" s="42"/>
      <c r="F599" s="42"/>
      <c r="G599" s="19"/>
      <c r="H599" s="23"/>
      <c r="I599" s="28"/>
      <c r="J599" s="23"/>
      <c r="K599" s="29"/>
      <c r="L599" s="30"/>
      <c r="M599" s="31"/>
      <c r="N599" s="19"/>
      <c r="O599" s="24"/>
      <c r="P599" s="42"/>
    </row>
    <row r="600" spans="1:16" ht="13.5" customHeight="1">
      <c r="A600" s="23"/>
      <c r="B600" s="23"/>
      <c r="C600" s="19"/>
      <c r="D600" s="24"/>
      <c r="E600" s="42"/>
      <c r="F600" s="42"/>
      <c r="G600" s="19"/>
      <c r="H600" s="23"/>
      <c r="I600" s="28"/>
      <c r="J600" s="23"/>
      <c r="K600" s="29"/>
      <c r="L600" s="30"/>
      <c r="M600" s="31"/>
      <c r="N600" s="19"/>
      <c r="O600" s="24"/>
      <c r="P600" s="42"/>
    </row>
    <row r="601" spans="1:16" ht="13.5" customHeight="1">
      <c r="A601" s="23"/>
      <c r="B601" s="23"/>
      <c r="C601" s="19"/>
      <c r="D601" s="24"/>
      <c r="E601" s="42"/>
      <c r="F601" s="42"/>
      <c r="G601" s="19"/>
      <c r="H601" s="23"/>
      <c r="I601" s="28"/>
      <c r="J601" s="23"/>
      <c r="K601" s="29"/>
      <c r="L601" s="30"/>
      <c r="M601" s="31"/>
      <c r="N601" s="19"/>
      <c r="O601" s="24"/>
      <c r="P601" s="42"/>
    </row>
    <row r="602" spans="1:16" ht="13.5" customHeight="1">
      <c r="A602" s="23"/>
      <c r="B602" s="23"/>
      <c r="C602" s="19"/>
      <c r="D602" s="24"/>
      <c r="E602" s="42"/>
      <c r="F602" s="42"/>
      <c r="G602" s="19"/>
      <c r="H602" s="23"/>
      <c r="I602" s="28"/>
      <c r="J602" s="23"/>
      <c r="K602" s="29"/>
      <c r="L602" s="30"/>
      <c r="M602" s="31"/>
      <c r="N602" s="19"/>
      <c r="O602" s="24"/>
      <c r="P602" s="42"/>
    </row>
    <row r="603" spans="1:16" ht="13.5" customHeight="1">
      <c r="A603" s="23"/>
      <c r="B603" s="23"/>
      <c r="C603" s="19"/>
      <c r="D603" s="24"/>
      <c r="E603" s="42"/>
      <c r="F603" s="42"/>
      <c r="G603" s="19"/>
      <c r="H603" s="23"/>
      <c r="I603" s="28"/>
      <c r="J603" s="23"/>
      <c r="K603" s="29"/>
      <c r="L603" s="30"/>
      <c r="M603" s="31"/>
      <c r="N603" s="19"/>
      <c r="O603" s="24"/>
      <c r="P603" s="42"/>
    </row>
    <row r="604" spans="1:16" ht="13.5" customHeight="1">
      <c r="A604" s="23"/>
      <c r="B604" s="23"/>
      <c r="C604" s="19"/>
      <c r="D604" s="24"/>
      <c r="E604" s="42"/>
      <c r="F604" s="42"/>
      <c r="G604" s="19"/>
      <c r="H604" s="23"/>
      <c r="I604" s="28"/>
      <c r="J604" s="23"/>
      <c r="K604" s="29"/>
      <c r="L604" s="30"/>
      <c r="M604" s="31"/>
      <c r="N604" s="19"/>
      <c r="O604" s="24"/>
      <c r="P604" s="42"/>
    </row>
    <row r="605" spans="1:16" ht="13.5" customHeight="1">
      <c r="A605" s="23"/>
      <c r="B605" s="23"/>
      <c r="C605" s="19"/>
      <c r="D605" s="24"/>
      <c r="E605" s="42"/>
      <c r="F605" s="42"/>
      <c r="G605" s="19"/>
      <c r="H605" s="23"/>
      <c r="I605" s="28"/>
      <c r="J605" s="23"/>
      <c r="K605" s="29"/>
      <c r="L605" s="30"/>
      <c r="M605" s="31"/>
      <c r="N605" s="19"/>
      <c r="O605" s="24"/>
      <c r="P605" s="42"/>
    </row>
    <row r="606" spans="1:16" ht="13.5" customHeight="1">
      <c r="A606" s="23"/>
      <c r="B606" s="23"/>
      <c r="C606" s="19"/>
      <c r="D606" s="24"/>
      <c r="E606" s="42"/>
      <c r="F606" s="42"/>
      <c r="G606" s="19"/>
      <c r="H606" s="23"/>
      <c r="I606" s="28"/>
      <c r="J606" s="23"/>
      <c r="K606" s="29"/>
      <c r="L606" s="30"/>
      <c r="M606" s="31"/>
      <c r="N606" s="19"/>
      <c r="O606" s="24"/>
      <c r="P606" s="42"/>
    </row>
    <row r="607" spans="1:16" ht="13.5" customHeight="1">
      <c r="A607" s="23"/>
      <c r="B607" s="23"/>
      <c r="C607" s="19"/>
      <c r="D607" s="24"/>
      <c r="E607" s="42"/>
      <c r="F607" s="42"/>
      <c r="G607" s="19"/>
      <c r="H607" s="23"/>
      <c r="I607" s="28"/>
      <c r="J607" s="23"/>
      <c r="K607" s="29"/>
      <c r="L607" s="30"/>
      <c r="M607" s="31"/>
      <c r="N607" s="19"/>
      <c r="O607" s="24"/>
      <c r="P607" s="42"/>
    </row>
    <row r="608" spans="1:16" ht="13.5" customHeight="1">
      <c r="A608" s="23"/>
      <c r="B608" s="23"/>
      <c r="C608" s="19"/>
      <c r="D608" s="24"/>
      <c r="E608" s="42"/>
      <c r="F608" s="42"/>
      <c r="G608" s="19"/>
      <c r="H608" s="23"/>
      <c r="I608" s="28"/>
      <c r="J608" s="23"/>
      <c r="K608" s="29"/>
      <c r="L608" s="30"/>
      <c r="M608" s="31"/>
      <c r="N608" s="19"/>
      <c r="O608" s="24"/>
      <c r="P608" s="42"/>
    </row>
    <row r="609" spans="3:10" ht="13.5" customHeight="1">
      <c r="C609" s="43"/>
      <c r="D609" s="45"/>
      <c r="E609" s="46"/>
      <c r="F609" s="46"/>
      <c r="G609" s="43"/>
      <c r="H609" s="45"/>
      <c r="I609" s="47"/>
      <c r="J609" s="47"/>
    </row>
    <row r="610" spans="3:10" ht="13.5" customHeight="1">
      <c r="C610" s="43"/>
      <c r="D610" s="45"/>
      <c r="E610" s="46"/>
      <c r="F610" s="46"/>
      <c r="G610" s="43"/>
      <c r="H610" s="45"/>
      <c r="I610" s="47"/>
      <c r="J610" s="47"/>
    </row>
    <row r="611" spans="3:10" ht="13.5" customHeight="1">
      <c r="C611" s="43"/>
      <c r="D611" s="45"/>
      <c r="E611" s="46"/>
      <c r="F611" s="46"/>
      <c r="G611" s="43"/>
      <c r="H611" s="45"/>
      <c r="I611" s="47"/>
      <c r="J611" s="47"/>
    </row>
    <row r="612" spans="3:10" ht="13.5" customHeight="1">
      <c r="C612" s="43"/>
      <c r="D612" s="45"/>
      <c r="E612" s="46"/>
      <c r="F612" s="46"/>
      <c r="G612" s="43"/>
      <c r="H612" s="45"/>
      <c r="I612" s="47"/>
      <c r="J612" s="47"/>
    </row>
    <row r="613" spans="3:10" ht="13.5" customHeight="1">
      <c r="C613" s="43"/>
      <c r="D613" s="45"/>
      <c r="E613" s="46"/>
      <c r="F613" s="46"/>
      <c r="G613" s="43"/>
      <c r="H613" s="45"/>
      <c r="I613" s="47"/>
      <c r="J613" s="47"/>
    </row>
    <row r="614" spans="3:10" ht="13.5" customHeight="1">
      <c r="C614" s="43"/>
      <c r="D614" s="45"/>
      <c r="E614" s="46"/>
      <c r="F614" s="46"/>
      <c r="G614" s="43"/>
      <c r="H614" s="45"/>
      <c r="I614" s="47"/>
      <c r="J614" s="47"/>
    </row>
    <row r="615" spans="3:10" ht="13.5" customHeight="1">
      <c r="C615" s="43"/>
      <c r="D615" s="45"/>
      <c r="E615" s="46"/>
      <c r="F615" s="46"/>
      <c r="G615" s="43"/>
      <c r="H615" s="45"/>
      <c r="I615" s="47"/>
      <c r="J615" s="47"/>
    </row>
    <row r="616" spans="3:10" ht="13.5" customHeight="1">
      <c r="C616" s="43"/>
      <c r="D616" s="45"/>
      <c r="E616" s="46"/>
      <c r="F616" s="46"/>
      <c r="G616" s="43"/>
      <c r="H616" s="45"/>
      <c r="I616" s="47"/>
      <c r="J616" s="47"/>
    </row>
    <row r="617" spans="3:10" ht="13.5" customHeight="1">
      <c r="C617" s="43"/>
      <c r="D617" s="45"/>
      <c r="E617" s="46"/>
      <c r="F617" s="46"/>
      <c r="G617" s="43"/>
      <c r="H617" s="45"/>
      <c r="I617" s="47"/>
      <c r="J617" s="47"/>
    </row>
    <row r="618" spans="3:10" ht="13.5" customHeight="1">
      <c r="C618" s="43"/>
      <c r="D618" s="45"/>
      <c r="E618" s="46"/>
      <c r="F618" s="46"/>
      <c r="G618" s="43"/>
      <c r="H618" s="45"/>
      <c r="I618" s="47"/>
      <c r="J618" s="47"/>
    </row>
    <row r="619" spans="3:10" ht="13.5" customHeight="1">
      <c r="C619" s="43"/>
      <c r="D619" s="45"/>
      <c r="E619" s="46"/>
      <c r="F619" s="46"/>
      <c r="G619" s="43"/>
      <c r="H619" s="45"/>
      <c r="I619" s="47"/>
      <c r="J619" s="47"/>
    </row>
    <row r="620" spans="3:10" ht="13.5" customHeight="1">
      <c r="C620" s="43"/>
      <c r="D620" s="45"/>
      <c r="E620" s="46"/>
      <c r="F620" s="46"/>
      <c r="G620" s="43"/>
      <c r="H620" s="45"/>
      <c r="I620" s="47"/>
      <c r="J620" s="47"/>
    </row>
    <row r="621" spans="3:10" ht="13.5" customHeight="1">
      <c r="C621" s="43"/>
      <c r="D621" s="45"/>
      <c r="E621" s="46"/>
      <c r="F621" s="46"/>
      <c r="G621" s="43"/>
      <c r="H621" s="45"/>
      <c r="I621" s="47"/>
      <c r="J621" s="47"/>
    </row>
    <row r="622" spans="3:10" ht="13.5" customHeight="1">
      <c r="C622" s="43"/>
      <c r="D622" s="45"/>
      <c r="E622" s="46"/>
      <c r="F622" s="46"/>
      <c r="G622" s="43"/>
      <c r="H622" s="45"/>
      <c r="I622" s="47"/>
      <c r="J622" s="47"/>
    </row>
    <row r="623" spans="3:10" ht="13.5" customHeight="1">
      <c r="C623" s="43"/>
      <c r="D623" s="45"/>
      <c r="E623" s="46"/>
      <c r="F623" s="46"/>
      <c r="G623" s="43"/>
      <c r="H623" s="45"/>
      <c r="I623" s="47"/>
      <c r="J623" s="47"/>
    </row>
    <row r="624" spans="3:10" ht="13.5" customHeight="1">
      <c r="C624" s="43"/>
      <c r="D624" s="45"/>
      <c r="E624" s="46"/>
      <c r="F624" s="46"/>
      <c r="G624" s="43"/>
      <c r="H624" s="45"/>
      <c r="I624" s="47"/>
      <c r="J624" s="47"/>
    </row>
    <row r="625" spans="3:10" ht="13.5" customHeight="1">
      <c r="C625" s="43"/>
      <c r="D625" s="45"/>
      <c r="E625" s="46"/>
      <c r="F625" s="46"/>
      <c r="G625" s="43"/>
      <c r="H625" s="45"/>
      <c r="I625" s="47"/>
      <c r="J625" s="47"/>
    </row>
    <row r="626" spans="3:10" ht="13.5" customHeight="1">
      <c r="C626" s="43"/>
      <c r="D626" s="45"/>
      <c r="E626" s="46"/>
      <c r="F626" s="46"/>
      <c r="G626" s="43"/>
      <c r="H626" s="45"/>
      <c r="I626" s="47"/>
      <c r="J626" s="47"/>
    </row>
    <row r="627" spans="3:10" ht="13.5" customHeight="1">
      <c r="C627" s="43"/>
      <c r="D627" s="45"/>
      <c r="E627" s="46"/>
      <c r="F627" s="46"/>
      <c r="G627" s="43"/>
      <c r="H627" s="45"/>
      <c r="I627" s="47"/>
      <c r="J627" s="47"/>
    </row>
    <row r="628" spans="3:10" ht="13.5" customHeight="1">
      <c r="C628" s="43"/>
      <c r="D628" s="45"/>
      <c r="E628" s="46"/>
      <c r="F628" s="46"/>
      <c r="G628" s="43"/>
      <c r="H628" s="45"/>
      <c r="I628" s="47"/>
      <c r="J628" s="47"/>
    </row>
    <row r="629" spans="3:10" ht="13.5" customHeight="1">
      <c r="C629" s="43"/>
      <c r="D629" s="45"/>
      <c r="E629" s="46"/>
      <c r="F629" s="46"/>
      <c r="G629" s="43"/>
      <c r="H629" s="45"/>
      <c r="I629" s="47"/>
      <c r="J629" s="47"/>
    </row>
    <row r="630" spans="3:10" ht="13.5" customHeight="1">
      <c r="C630" s="43"/>
      <c r="D630" s="45"/>
      <c r="E630" s="46"/>
      <c r="F630" s="46"/>
      <c r="G630" s="43"/>
      <c r="H630" s="45"/>
      <c r="I630" s="47"/>
      <c r="J630" s="47"/>
    </row>
    <row r="631" spans="3:10" ht="13.5" customHeight="1">
      <c r="C631" s="43"/>
      <c r="D631" s="45"/>
      <c r="E631" s="46"/>
      <c r="F631" s="46"/>
      <c r="G631" s="43"/>
      <c r="H631" s="45"/>
      <c r="I631" s="47"/>
      <c r="J631" s="47"/>
    </row>
    <row r="632" spans="3:10" ht="13.5" customHeight="1">
      <c r="C632" s="43"/>
      <c r="D632" s="45"/>
      <c r="E632" s="46"/>
      <c r="F632" s="46"/>
      <c r="G632" s="43"/>
      <c r="H632" s="45"/>
      <c r="I632" s="47"/>
      <c r="J632" s="47"/>
    </row>
    <row r="633" spans="3:10" ht="13.5" customHeight="1">
      <c r="C633" s="43"/>
      <c r="D633" s="45"/>
      <c r="E633" s="46"/>
      <c r="F633" s="46"/>
      <c r="G633" s="43"/>
      <c r="H633" s="45"/>
      <c r="I633" s="47"/>
      <c r="J633" s="47"/>
    </row>
    <row r="634" spans="3:10" ht="13.5" customHeight="1">
      <c r="C634" s="43"/>
      <c r="D634" s="45"/>
      <c r="E634" s="46"/>
      <c r="F634" s="46"/>
      <c r="G634" s="43"/>
      <c r="H634" s="45"/>
      <c r="I634" s="47"/>
      <c r="J634" s="47"/>
    </row>
    <row r="635" spans="3:10" ht="13.5" customHeight="1">
      <c r="C635" s="43"/>
      <c r="D635" s="45"/>
      <c r="E635" s="46"/>
      <c r="F635" s="46"/>
      <c r="G635" s="43"/>
      <c r="H635" s="45"/>
      <c r="I635" s="47"/>
      <c r="J635" s="47"/>
    </row>
    <row r="636" spans="3:10" ht="13.5" customHeight="1">
      <c r="C636" s="43"/>
      <c r="D636" s="45"/>
      <c r="E636" s="46"/>
      <c r="F636" s="46"/>
      <c r="G636" s="43"/>
      <c r="H636" s="45"/>
      <c r="I636" s="47"/>
      <c r="J636" s="47"/>
    </row>
    <row r="637" spans="3:10" ht="13.5" customHeight="1">
      <c r="C637" s="43"/>
      <c r="D637" s="45"/>
      <c r="E637" s="46"/>
      <c r="F637" s="46"/>
      <c r="G637" s="43"/>
      <c r="H637" s="45"/>
      <c r="I637" s="47"/>
      <c r="J637" s="47"/>
    </row>
    <row r="638" spans="3:10" ht="13.5" customHeight="1">
      <c r="C638" s="43"/>
      <c r="D638" s="45"/>
      <c r="E638" s="46"/>
      <c r="F638" s="46"/>
      <c r="G638" s="43"/>
      <c r="H638" s="45"/>
      <c r="I638" s="47"/>
      <c r="J638" s="47"/>
    </row>
    <row r="639" spans="3:10" ht="13.5" customHeight="1">
      <c r="C639" s="43"/>
      <c r="D639" s="45"/>
      <c r="E639" s="46"/>
      <c r="F639" s="46"/>
      <c r="G639" s="43"/>
      <c r="H639" s="45"/>
      <c r="I639" s="47"/>
      <c r="J639" s="47"/>
    </row>
    <row r="640" spans="3:10" ht="13.5" customHeight="1">
      <c r="C640" s="43"/>
      <c r="D640" s="45"/>
      <c r="E640" s="46"/>
      <c r="F640" s="46"/>
      <c r="G640" s="43"/>
      <c r="H640" s="45"/>
      <c r="I640" s="47"/>
      <c r="J640" s="47"/>
    </row>
    <row r="641" spans="3:10" ht="13.5" customHeight="1">
      <c r="C641" s="43"/>
      <c r="D641" s="45"/>
      <c r="E641" s="46"/>
      <c r="F641" s="46"/>
      <c r="G641" s="43"/>
      <c r="H641" s="45"/>
      <c r="I641" s="47"/>
      <c r="J641" s="47"/>
    </row>
    <row r="642" spans="3:10" ht="13.5" customHeight="1">
      <c r="C642" s="43"/>
      <c r="D642" s="45"/>
      <c r="E642" s="46"/>
      <c r="F642" s="46"/>
      <c r="G642" s="43"/>
      <c r="H642" s="45"/>
      <c r="I642" s="47"/>
      <c r="J642" s="47"/>
    </row>
    <row r="643" spans="3:10" ht="13.5" customHeight="1">
      <c r="C643" s="43"/>
      <c r="D643" s="45"/>
      <c r="E643" s="46"/>
      <c r="F643" s="46"/>
      <c r="G643" s="43"/>
      <c r="H643" s="45"/>
      <c r="I643" s="47"/>
      <c r="J643" s="47"/>
    </row>
    <row r="644" spans="3:10" ht="18">
      <c r="C644" s="43"/>
      <c r="D644" s="45"/>
      <c r="E644" s="46"/>
      <c r="F644" s="46"/>
      <c r="G644" s="43"/>
      <c r="H644" s="45"/>
      <c r="I644" s="47"/>
      <c r="J644" s="47"/>
    </row>
    <row r="645" spans="3:10" ht="18">
      <c r="C645" s="43"/>
      <c r="D645" s="45"/>
      <c r="E645" s="46"/>
      <c r="F645" s="46"/>
      <c r="G645" s="43"/>
      <c r="H645" s="45"/>
      <c r="I645" s="47"/>
      <c r="J645" s="47"/>
    </row>
    <row r="646" spans="3:10" ht="18">
      <c r="C646" s="43"/>
      <c r="D646" s="45"/>
      <c r="E646" s="46"/>
      <c r="F646" s="46"/>
      <c r="G646" s="43"/>
      <c r="H646" s="45"/>
      <c r="I646" s="47"/>
      <c r="J646" s="47"/>
    </row>
    <row r="647" spans="3:10" ht="18">
      <c r="C647" s="43"/>
      <c r="D647" s="45"/>
      <c r="E647" s="46"/>
      <c r="F647" s="46"/>
      <c r="G647" s="43"/>
      <c r="H647" s="45"/>
      <c r="I647" s="47"/>
      <c r="J647" s="47"/>
    </row>
    <row r="648" spans="3:10" ht="18">
      <c r="C648" s="43"/>
      <c r="D648" s="45"/>
      <c r="E648" s="46"/>
      <c r="F648" s="46"/>
      <c r="G648" s="43"/>
      <c r="H648" s="45"/>
      <c r="I648" s="47"/>
      <c r="J648" s="47"/>
    </row>
    <row r="649" spans="3:10" ht="18">
      <c r="C649" s="43"/>
      <c r="D649" s="45"/>
      <c r="E649" s="46"/>
      <c r="F649" s="46"/>
      <c r="G649" s="43"/>
      <c r="H649" s="45"/>
      <c r="I649" s="47"/>
      <c r="J649" s="47"/>
    </row>
    <row r="650" spans="3:10" ht="18">
      <c r="C650" s="43"/>
      <c r="D650" s="45"/>
      <c r="E650" s="46"/>
      <c r="F650" s="46"/>
      <c r="G650" s="43"/>
      <c r="H650" s="45"/>
      <c r="I650" s="47"/>
      <c r="J650" s="47"/>
    </row>
    <row r="651" spans="3:10" ht="18">
      <c r="C651" s="43"/>
      <c r="D651" s="45"/>
      <c r="E651" s="46"/>
      <c r="F651" s="46"/>
      <c r="G651" s="43"/>
      <c r="H651" s="45"/>
      <c r="I651" s="47"/>
      <c r="J651" s="47"/>
    </row>
    <row r="652" spans="3:10" ht="18">
      <c r="C652" s="43"/>
      <c r="D652" s="45"/>
      <c r="E652" s="46"/>
      <c r="F652" s="46"/>
      <c r="G652" s="43"/>
      <c r="H652" s="45"/>
      <c r="I652" s="47"/>
      <c r="J652" s="47"/>
    </row>
    <row r="653" spans="3:10" ht="18">
      <c r="C653" s="43"/>
      <c r="D653" s="45"/>
      <c r="E653" s="46"/>
      <c r="F653" s="46"/>
      <c r="G653" s="43"/>
      <c r="H653" s="45"/>
      <c r="I653" s="47"/>
      <c r="J653" s="47"/>
    </row>
    <row r="654" spans="3:10" ht="18">
      <c r="C654" s="43"/>
      <c r="D654" s="45"/>
      <c r="E654" s="46"/>
      <c r="F654" s="46"/>
      <c r="G654" s="43"/>
      <c r="H654" s="45"/>
      <c r="I654" s="47"/>
      <c r="J654" s="47"/>
    </row>
    <row r="655" spans="3:10" ht="18">
      <c r="C655" s="43"/>
      <c r="D655" s="45"/>
      <c r="E655" s="46"/>
      <c r="F655" s="46"/>
      <c r="G655" s="43"/>
      <c r="H655" s="45"/>
      <c r="I655" s="47"/>
      <c r="J655" s="47"/>
    </row>
    <row r="656" spans="3:10" ht="18">
      <c r="C656" s="43"/>
      <c r="D656" s="45"/>
      <c r="E656" s="46"/>
      <c r="F656" s="46"/>
      <c r="G656" s="43"/>
      <c r="H656" s="45"/>
      <c r="I656" s="47"/>
      <c r="J656" s="47"/>
    </row>
    <row r="657" spans="3:10" ht="18">
      <c r="C657" s="43"/>
      <c r="D657" s="45"/>
      <c r="E657" s="46"/>
      <c r="F657" s="46"/>
      <c r="G657" s="43"/>
      <c r="H657" s="45"/>
      <c r="I657" s="47"/>
      <c r="J657" s="47"/>
    </row>
    <row r="658" spans="3:10" ht="18">
      <c r="C658" s="43"/>
      <c r="D658" s="45"/>
      <c r="E658" s="46"/>
      <c r="F658" s="46"/>
      <c r="G658" s="43"/>
      <c r="H658" s="45"/>
      <c r="I658" s="47"/>
      <c r="J658" s="47"/>
    </row>
    <row r="659" spans="3:10" ht="18">
      <c r="C659" s="43"/>
      <c r="D659" s="45"/>
      <c r="E659" s="46"/>
      <c r="F659" s="46"/>
      <c r="G659" s="43"/>
      <c r="H659" s="45"/>
      <c r="I659" s="47"/>
      <c r="J659" s="47"/>
    </row>
    <row r="660" spans="3:10" ht="18">
      <c r="C660" s="43"/>
      <c r="D660" s="45"/>
      <c r="E660" s="46"/>
      <c r="F660" s="46"/>
      <c r="G660" s="43"/>
      <c r="H660" s="45"/>
      <c r="I660" s="47"/>
      <c r="J660" s="47"/>
    </row>
    <row r="661" spans="3:10" ht="18">
      <c r="C661" s="43"/>
      <c r="D661" s="45"/>
      <c r="E661" s="46"/>
      <c r="F661" s="46"/>
      <c r="G661" s="43"/>
      <c r="H661" s="45"/>
      <c r="I661" s="47"/>
      <c r="J661" s="47"/>
    </row>
    <row r="662" spans="3:10" ht="18">
      <c r="C662" s="43"/>
      <c r="D662" s="45"/>
      <c r="E662" s="46"/>
      <c r="F662" s="46"/>
      <c r="G662" s="43"/>
      <c r="H662" s="45"/>
      <c r="I662" s="47"/>
      <c r="J662" s="47"/>
    </row>
    <row r="663" spans="3:10" ht="18">
      <c r="C663" s="43"/>
      <c r="D663" s="45"/>
      <c r="E663" s="46"/>
      <c r="F663" s="46"/>
      <c r="G663" s="43"/>
      <c r="H663" s="45"/>
      <c r="I663" s="47"/>
      <c r="J663" s="47"/>
    </row>
    <row r="664" spans="3:10" ht="18">
      <c r="C664" s="43"/>
      <c r="D664" s="45"/>
      <c r="E664" s="46"/>
      <c r="F664" s="46"/>
      <c r="G664" s="43"/>
      <c r="H664" s="45"/>
      <c r="I664" s="47"/>
      <c r="J664" s="47"/>
    </row>
    <row r="665" spans="3:10" ht="18">
      <c r="C665" s="43"/>
      <c r="D665" s="45"/>
      <c r="E665" s="46"/>
      <c r="F665" s="46"/>
      <c r="G665" s="43"/>
      <c r="H665" s="45"/>
      <c r="I665" s="47"/>
      <c r="J665" s="47"/>
    </row>
    <row r="666" spans="3:10" ht="18">
      <c r="C666" s="43"/>
      <c r="D666" s="45"/>
      <c r="E666" s="46"/>
      <c r="F666" s="46"/>
      <c r="G666" s="43"/>
      <c r="H666" s="45"/>
      <c r="I666" s="47"/>
      <c r="J666" s="47"/>
    </row>
    <row r="667" spans="3:10" ht="18">
      <c r="C667" s="43"/>
      <c r="D667" s="45"/>
      <c r="E667" s="46"/>
      <c r="F667" s="46"/>
      <c r="G667" s="43"/>
      <c r="H667" s="45"/>
      <c r="I667" s="47"/>
      <c r="J667" s="47"/>
    </row>
    <row r="668" spans="3:10" ht="18">
      <c r="C668" s="43"/>
      <c r="D668" s="45"/>
      <c r="E668" s="46"/>
      <c r="F668" s="46"/>
      <c r="G668" s="43"/>
      <c r="H668" s="45"/>
      <c r="I668" s="47"/>
      <c r="J668" s="47"/>
    </row>
    <row r="669" spans="3:10" ht="18">
      <c r="C669" s="43"/>
      <c r="D669" s="45"/>
      <c r="E669" s="46"/>
      <c r="F669" s="46"/>
      <c r="G669" s="43"/>
      <c r="H669" s="45"/>
      <c r="I669" s="47"/>
      <c r="J669" s="47"/>
    </row>
    <row r="670" spans="3:10" ht="18">
      <c r="C670" s="43"/>
      <c r="D670" s="45"/>
      <c r="E670" s="46"/>
      <c r="F670" s="46"/>
      <c r="G670" s="43"/>
      <c r="H670" s="45"/>
      <c r="I670" s="47"/>
      <c r="J670" s="47"/>
    </row>
    <row r="671" spans="3:10" ht="18">
      <c r="C671" s="43"/>
      <c r="D671" s="45"/>
      <c r="E671" s="46"/>
      <c r="F671" s="46"/>
      <c r="G671" s="43"/>
      <c r="H671" s="45"/>
      <c r="I671" s="47"/>
      <c r="J671" s="47"/>
    </row>
    <row r="672" spans="3:10" ht="18">
      <c r="C672" s="43"/>
      <c r="D672" s="45"/>
      <c r="E672" s="46"/>
      <c r="F672" s="46"/>
      <c r="G672" s="43"/>
      <c r="H672" s="45"/>
      <c r="I672" s="47"/>
      <c r="J672" s="47"/>
    </row>
    <row r="673" spans="3:10" ht="18">
      <c r="C673" s="43"/>
      <c r="D673" s="45"/>
      <c r="E673" s="46"/>
      <c r="F673" s="46"/>
      <c r="G673" s="43"/>
      <c r="H673" s="45"/>
      <c r="I673" s="47"/>
      <c r="J673" s="47"/>
    </row>
    <row r="674" spans="3:10" ht="18">
      <c r="C674" s="43"/>
      <c r="D674" s="45"/>
      <c r="E674" s="46"/>
      <c r="F674" s="46"/>
      <c r="G674" s="43"/>
      <c r="H674" s="45"/>
      <c r="I674" s="47"/>
      <c r="J674" s="47"/>
    </row>
    <row r="675" spans="3:10" ht="18">
      <c r="C675" s="43"/>
      <c r="D675" s="45"/>
      <c r="E675" s="46"/>
      <c r="F675" s="46"/>
      <c r="G675" s="43"/>
      <c r="H675" s="45"/>
      <c r="I675" s="47"/>
      <c r="J675" s="47"/>
    </row>
    <row r="676" spans="3:10" ht="18">
      <c r="C676" s="43"/>
      <c r="D676" s="45"/>
      <c r="E676" s="46"/>
      <c r="F676" s="46"/>
      <c r="G676" s="43"/>
      <c r="H676" s="45"/>
      <c r="I676" s="47"/>
      <c r="J676" s="47"/>
    </row>
    <row r="677" spans="3:10" ht="18">
      <c r="C677" s="43"/>
      <c r="D677" s="45"/>
      <c r="E677" s="46"/>
      <c r="F677" s="46"/>
      <c r="G677" s="43"/>
      <c r="H677" s="45"/>
      <c r="I677" s="47"/>
      <c r="J677" s="47"/>
    </row>
    <row r="678" spans="3:10" ht="18">
      <c r="C678" s="43"/>
      <c r="D678" s="45"/>
      <c r="E678" s="46"/>
      <c r="F678" s="46"/>
      <c r="G678" s="43"/>
      <c r="H678" s="45"/>
      <c r="I678" s="47"/>
      <c r="J678" s="47"/>
    </row>
    <row r="679" spans="3:10" ht="18">
      <c r="C679" s="43"/>
      <c r="D679" s="45"/>
      <c r="E679" s="46"/>
      <c r="F679" s="46"/>
      <c r="G679" s="43"/>
      <c r="H679" s="45"/>
      <c r="I679" s="47"/>
      <c r="J679" s="47"/>
    </row>
    <row r="680" spans="3:10" ht="18">
      <c r="C680" s="43"/>
      <c r="D680" s="45"/>
      <c r="E680" s="46"/>
      <c r="F680" s="46"/>
      <c r="G680" s="43"/>
      <c r="H680" s="45"/>
      <c r="I680" s="47"/>
      <c r="J680" s="47"/>
    </row>
    <row r="681" spans="3:10" ht="18">
      <c r="C681" s="43"/>
      <c r="D681" s="45"/>
      <c r="E681" s="46"/>
      <c r="F681" s="46"/>
      <c r="G681" s="43"/>
      <c r="H681" s="45"/>
      <c r="I681" s="47"/>
      <c r="J681" s="47"/>
    </row>
    <row r="682" spans="3:10" ht="18">
      <c r="C682" s="43"/>
      <c r="D682" s="45"/>
      <c r="E682" s="46"/>
      <c r="F682" s="46"/>
      <c r="G682" s="43"/>
      <c r="H682" s="45"/>
      <c r="I682" s="47"/>
      <c r="J682" s="47"/>
    </row>
    <row r="683" spans="3:10" ht="18">
      <c r="C683" s="43"/>
      <c r="D683" s="45"/>
      <c r="E683" s="46"/>
      <c r="F683" s="46"/>
      <c r="G683" s="43"/>
      <c r="H683" s="45"/>
      <c r="I683" s="47"/>
      <c r="J683" s="47"/>
    </row>
    <row r="684" spans="3:10" ht="18">
      <c r="C684" s="43"/>
      <c r="D684" s="45"/>
      <c r="E684" s="46"/>
      <c r="F684" s="46"/>
      <c r="G684" s="43"/>
      <c r="H684" s="45"/>
      <c r="I684" s="47"/>
      <c r="J684" s="47"/>
    </row>
    <row r="685" spans="3:10" ht="18">
      <c r="C685" s="43"/>
      <c r="D685" s="45"/>
      <c r="E685" s="46"/>
      <c r="F685" s="46"/>
      <c r="G685" s="43"/>
      <c r="H685" s="45"/>
      <c r="I685" s="47"/>
      <c r="J685" s="47"/>
    </row>
    <row r="686" spans="3:10" ht="18">
      <c r="C686" s="43"/>
      <c r="D686" s="45"/>
      <c r="E686" s="46"/>
      <c r="F686" s="46"/>
      <c r="G686" s="43"/>
      <c r="H686" s="45"/>
      <c r="I686" s="47"/>
      <c r="J686" s="47"/>
    </row>
    <row r="687" spans="3:10" ht="18">
      <c r="C687" s="43"/>
      <c r="D687" s="45"/>
      <c r="E687" s="46"/>
      <c r="F687" s="46"/>
      <c r="G687" s="43"/>
      <c r="H687" s="45"/>
      <c r="I687" s="47"/>
      <c r="J687" s="47"/>
    </row>
    <row r="688" spans="3:10" ht="18">
      <c r="C688" s="43"/>
      <c r="D688" s="45"/>
      <c r="E688" s="46"/>
      <c r="F688" s="46"/>
      <c r="G688" s="43"/>
      <c r="H688" s="45"/>
      <c r="I688" s="47"/>
      <c r="J688" s="47"/>
    </row>
    <row r="689" spans="3:10" ht="18">
      <c r="C689" s="43"/>
      <c r="D689" s="45"/>
      <c r="E689" s="46"/>
      <c r="F689" s="46"/>
      <c r="G689" s="43"/>
      <c r="H689" s="45"/>
      <c r="I689" s="47"/>
      <c r="J689" s="47"/>
    </row>
    <row r="690" spans="3:10" ht="18">
      <c r="C690" s="43"/>
      <c r="D690" s="45"/>
      <c r="E690" s="46"/>
      <c r="F690" s="46"/>
      <c r="G690" s="43"/>
      <c r="H690" s="45"/>
      <c r="I690" s="47"/>
      <c r="J690" s="47"/>
    </row>
    <row r="691" spans="3:10" ht="18">
      <c r="C691" s="43"/>
      <c r="D691" s="45"/>
      <c r="E691" s="46"/>
      <c r="F691" s="46"/>
      <c r="G691" s="43"/>
      <c r="H691" s="45"/>
      <c r="I691" s="47"/>
      <c r="J691" s="47"/>
    </row>
    <row r="692" spans="3:10" ht="18">
      <c r="C692" s="43"/>
      <c r="D692" s="45"/>
      <c r="E692" s="46"/>
      <c r="F692" s="46"/>
      <c r="G692" s="43"/>
      <c r="H692" s="45"/>
      <c r="I692" s="47"/>
      <c r="J692" s="47"/>
    </row>
    <row r="693" spans="3:10" ht="18">
      <c r="C693" s="43"/>
      <c r="D693" s="45"/>
      <c r="E693" s="46"/>
      <c r="F693" s="46"/>
      <c r="G693" s="43"/>
      <c r="H693" s="45"/>
      <c r="I693" s="47"/>
      <c r="J693" s="47"/>
    </row>
    <row r="694" spans="3:10" ht="18">
      <c r="C694" s="43"/>
      <c r="D694" s="45"/>
      <c r="E694" s="46"/>
      <c r="F694" s="46"/>
      <c r="G694" s="43"/>
      <c r="H694" s="45"/>
      <c r="I694" s="47"/>
      <c r="J694" s="47"/>
    </row>
    <row r="695" spans="3:10" ht="18">
      <c r="C695" s="43"/>
      <c r="D695" s="45"/>
      <c r="E695" s="46"/>
      <c r="F695" s="46"/>
      <c r="G695" s="43"/>
      <c r="H695" s="45"/>
      <c r="I695" s="47"/>
      <c r="J695" s="47"/>
    </row>
    <row r="696" spans="3:10" ht="18">
      <c r="C696" s="43"/>
      <c r="D696" s="45"/>
      <c r="E696" s="46"/>
      <c r="F696" s="46"/>
      <c r="G696" s="43"/>
      <c r="H696" s="45"/>
      <c r="I696" s="47"/>
      <c r="J696" s="47"/>
    </row>
    <row r="697" spans="3:10" ht="18">
      <c r="C697" s="43"/>
      <c r="D697" s="45"/>
      <c r="E697" s="46"/>
      <c r="F697" s="46"/>
      <c r="G697" s="43"/>
      <c r="H697" s="45"/>
      <c r="I697" s="47"/>
      <c r="J697" s="47"/>
    </row>
    <row r="698" spans="3:10" ht="18">
      <c r="C698" s="43"/>
      <c r="D698" s="45"/>
      <c r="E698" s="46"/>
      <c r="F698" s="46"/>
      <c r="G698" s="43"/>
      <c r="H698" s="45"/>
      <c r="I698" s="47"/>
      <c r="J698" s="47"/>
    </row>
    <row r="699" spans="3:10" ht="18">
      <c r="C699" s="43"/>
      <c r="D699" s="45"/>
      <c r="E699" s="46"/>
      <c r="F699" s="46"/>
      <c r="G699" s="43"/>
      <c r="H699" s="45"/>
      <c r="I699" s="47"/>
      <c r="J699" s="47"/>
    </row>
    <row r="700" spans="3:10" ht="18">
      <c r="C700" s="43"/>
      <c r="D700" s="45"/>
      <c r="E700" s="46"/>
      <c r="F700" s="46"/>
      <c r="G700" s="43"/>
      <c r="H700" s="45"/>
      <c r="I700" s="47"/>
      <c r="J700" s="47"/>
    </row>
    <row r="701" spans="3:10" ht="18">
      <c r="C701" s="43"/>
      <c r="D701" s="45"/>
      <c r="E701" s="46"/>
      <c r="F701" s="46"/>
      <c r="G701" s="43"/>
      <c r="H701" s="45"/>
      <c r="I701" s="47"/>
      <c r="J701" s="47"/>
    </row>
    <row r="702" spans="3:10" ht="18">
      <c r="C702" s="43"/>
      <c r="D702" s="45"/>
      <c r="E702" s="46"/>
      <c r="F702" s="46"/>
      <c r="G702" s="43"/>
      <c r="H702" s="45"/>
      <c r="I702" s="47"/>
      <c r="J702" s="47"/>
    </row>
    <row r="703" spans="3:10" ht="18">
      <c r="C703" s="43"/>
      <c r="D703" s="45"/>
      <c r="E703" s="46"/>
      <c r="F703" s="46"/>
      <c r="G703" s="43"/>
      <c r="H703" s="45"/>
      <c r="I703" s="47"/>
      <c r="J703" s="47"/>
    </row>
    <row r="704" spans="3:10" ht="18">
      <c r="C704" s="43"/>
      <c r="D704" s="45"/>
      <c r="E704" s="46"/>
      <c r="F704" s="46"/>
      <c r="G704" s="43"/>
      <c r="H704" s="45"/>
      <c r="I704" s="47"/>
      <c r="J704" s="47"/>
    </row>
    <row r="705" spans="3:10" ht="18">
      <c r="C705" s="43"/>
      <c r="D705" s="45"/>
      <c r="E705" s="46"/>
      <c r="F705" s="46"/>
      <c r="G705" s="43"/>
      <c r="H705" s="45"/>
      <c r="I705" s="47"/>
      <c r="J705" s="47"/>
    </row>
    <row r="706" spans="3:10" ht="18">
      <c r="C706" s="43"/>
      <c r="D706" s="45"/>
      <c r="E706" s="46"/>
      <c r="F706" s="46"/>
      <c r="G706" s="43"/>
      <c r="H706" s="45"/>
      <c r="I706" s="47"/>
      <c r="J706" s="47"/>
    </row>
    <row r="707" spans="3:10" ht="18">
      <c r="C707" s="43"/>
      <c r="D707" s="45"/>
      <c r="E707" s="46"/>
      <c r="F707" s="46"/>
      <c r="G707" s="43"/>
      <c r="H707" s="45"/>
      <c r="I707" s="47"/>
      <c r="J707" s="47"/>
    </row>
    <row r="708" spans="3:10" ht="18">
      <c r="C708" s="43"/>
      <c r="D708" s="45"/>
      <c r="E708" s="46"/>
      <c r="F708" s="46"/>
      <c r="G708" s="43"/>
      <c r="H708" s="45"/>
      <c r="I708" s="47"/>
      <c r="J708" s="47"/>
    </row>
    <row r="709" spans="3:10" ht="18">
      <c r="C709" s="43"/>
      <c r="D709" s="45"/>
      <c r="E709" s="46"/>
      <c r="F709" s="46"/>
      <c r="G709" s="43"/>
      <c r="H709" s="45"/>
      <c r="I709" s="47"/>
      <c r="J709" s="47"/>
    </row>
    <row r="710" spans="3:10" ht="18">
      <c r="C710" s="43"/>
      <c r="D710" s="45"/>
      <c r="E710" s="46"/>
      <c r="F710" s="46"/>
      <c r="G710" s="43"/>
      <c r="H710" s="45"/>
      <c r="I710" s="47"/>
      <c r="J710" s="47"/>
    </row>
    <row r="711" spans="3:10" ht="18">
      <c r="C711" s="43"/>
      <c r="D711" s="45"/>
      <c r="E711" s="46"/>
      <c r="F711" s="46"/>
      <c r="G711" s="43"/>
      <c r="H711" s="45"/>
      <c r="I711" s="47"/>
      <c r="J711" s="47"/>
    </row>
    <row r="712" spans="3:10" ht="18">
      <c r="C712" s="43"/>
      <c r="D712" s="45"/>
      <c r="E712" s="46"/>
      <c r="F712" s="46"/>
      <c r="G712" s="43"/>
      <c r="H712" s="45"/>
      <c r="I712" s="47"/>
      <c r="J712" s="47"/>
    </row>
    <row r="713" spans="3:10" ht="18">
      <c r="C713" s="43"/>
      <c r="D713" s="45"/>
      <c r="E713" s="46"/>
      <c r="F713" s="46"/>
      <c r="G713" s="43"/>
      <c r="H713" s="45"/>
      <c r="I713" s="47"/>
      <c r="J713" s="47"/>
    </row>
    <row r="714" spans="3:10" ht="18">
      <c r="C714" s="43"/>
      <c r="D714" s="45"/>
      <c r="E714" s="46"/>
      <c r="F714" s="46"/>
      <c r="G714" s="43"/>
      <c r="H714" s="45"/>
      <c r="I714" s="47"/>
      <c r="J714" s="47"/>
    </row>
    <row r="715" spans="3:10" ht="18">
      <c r="C715" s="43"/>
      <c r="D715" s="45"/>
      <c r="E715" s="46"/>
      <c r="F715" s="46"/>
      <c r="G715" s="43"/>
      <c r="H715" s="45"/>
      <c r="I715" s="47"/>
      <c r="J715" s="47"/>
    </row>
    <row r="716" spans="3:10" ht="18">
      <c r="C716" s="43"/>
      <c r="D716" s="45"/>
      <c r="E716" s="46"/>
      <c r="F716" s="46"/>
      <c r="G716" s="43"/>
      <c r="H716" s="45"/>
      <c r="I716" s="47"/>
      <c r="J716" s="47"/>
    </row>
    <row r="717" spans="3:10" ht="18">
      <c r="C717" s="43"/>
      <c r="D717" s="45"/>
      <c r="E717" s="46"/>
      <c r="F717" s="46"/>
      <c r="G717" s="43"/>
      <c r="H717" s="45"/>
      <c r="I717" s="47"/>
      <c r="J717" s="47"/>
    </row>
    <row r="718" spans="3:10" ht="18">
      <c r="C718" s="43"/>
      <c r="D718" s="45"/>
      <c r="E718" s="46"/>
      <c r="F718" s="46"/>
      <c r="G718" s="43"/>
      <c r="H718" s="45"/>
      <c r="I718" s="47"/>
      <c r="J718" s="47"/>
    </row>
    <row r="719" spans="3:10" ht="18">
      <c r="C719" s="43"/>
      <c r="D719" s="45"/>
      <c r="E719" s="46"/>
      <c r="F719" s="46"/>
      <c r="G719" s="43"/>
      <c r="H719" s="45"/>
      <c r="I719" s="47"/>
      <c r="J719" s="47"/>
    </row>
    <row r="720" spans="3:10" ht="18">
      <c r="C720" s="43"/>
      <c r="D720" s="45"/>
      <c r="E720" s="46"/>
      <c r="F720" s="46"/>
      <c r="G720" s="43"/>
      <c r="H720" s="45"/>
      <c r="I720" s="47"/>
      <c r="J720" s="47"/>
    </row>
    <row r="721" spans="3:10" ht="18">
      <c r="C721" s="43"/>
      <c r="D721" s="45"/>
      <c r="E721" s="46"/>
      <c r="F721" s="46"/>
      <c r="G721" s="43"/>
      <c r="H721" s="45"/>
      <c r="I721" s="47"/>
      <c r="J721" s="47"/>
    </row>
    <row r="722" spans="3:10" ht="18">
      <c r="C722" s="43"/>
      <c r="D722" s="45"/>
      <c r="E722" s="46"/>
      <c r="F722" s="46"/>
      <c r="G722" s="43"/>
      <c r="H722" s="45"/>
      <c r="I722" s="47"/>
      <c r="J722" s="47"/>
    </row>
    <row r="723" spans="3:10" ht="18">
      <c r="C723" s="43"/>
      <c r="D723" s="45"/>
      <c r="E723" s="46"/>
      <c r="F723" s="46"/>
      <c r="G723" s="43"/>
      <c r="H723" s="45"/>
      <c r="I723" s="47"/>
      <c r="J723" s="47"/>
    </row>
    <row r="724" spans="3:10" ht="18">
      <c r="C724" s="43"/>
      <c r="D724" s="45"/>
      <c r="E724" s="46"/>
      <c r="F724" s="46"/>
      <c r="G724" s="43"/>
      <c r="H724" s="45"/>
      <c r="I724" s="47"/>
      <c r="J724" s="47"/>
    </row>
    <row r="725" spans="3:10" ht="18">
      <c r="C725" s="43"/>
      <c r="D725" s="45"/>
      <c r="E725" s="46"/>
      <c r="F725" s="46"/>
      <c r="G725" s="43"/>
      <c r="H725" s="45"/>
      <c r="I725" s="47"/>
      <c r="J725" s="47"/>
    </row>
    <row r="726" spans="3:10" ht="18">
      <c r="C726" s="43"/>
      <c r="D726" s="45"/>
      <c r="E726" s="46"/>
      <c r="F726" s="46"/>
      <c r="G726" s="43"/>
      <c r="H726" s="45"/>
      <c r="I726" s="47"/>
      <c r="J726" s="47"/>
    </row>
    <row r="727" spans="3:10" ht="18">
      <c r="C727" s="43"/>
      <c r="D727" s="45"/>
      <c r="E727" s="46"/>
      <c r="F727" s="46"/>
      <c r="G727" s="43"/>
      <c r="H727" s="45"/>
      <c r="I727" s="47"/>
      <c r="J727" s="47"/>
    </row>
    <row r="728" spans="3:10" ht="18">
      <c r="C728" s="43"/>
      <c r="D728" s="45"/>
      <c r="E728" s="46"/>
      <c r="F728" s="46"/>
      <c r="G728" s="43"/>
      <c r="H728" s="45"/>
      <c r="I728" s="47"/>
      <c r="J728" s="47"/>
    </row>
    <row r="729" spans="3:10" ht="18">
      <c r="C729" s="43"/>
      <c r="D729" s="45"/>
      <c r="E729" s="46"/>
      <c r="F729" s="46"/>
      <c r="G729" s="43"/>
      <c r="H729" s="45"/>
      <c r="I729" s="47"/>
      <c r="J729" s="47"/>
    </row>
    <row r="730" spans="3:10" ht="18">
      <c r="C730" s="43"/>
      <c r="D730" s="45"/>
      <c r="E730" s="46"/>
      <c r="F730" s="46"/>
      <c r="G730" s="43"/>
      <c r="H730" s="45"/>
      <c r="I730" s="47"/>
      <c r="J730" s="47"/>
    </row>
    <row r="731" spans="3:10" ht="18">
      <c r="C731" s="43"/>
      <c r="D731" s="45"/>
      <c r="E731" s="46"/>
      <c r="F731" s="46"/>
      <c r="G731" s="43"/>
      <c r="H731" s="45"/>
      <c r="I731" s="47"/>
      <c r="J731" s="47"/>
    </row>
    <row r="732" spans="3:10" ht="18">
      <c r="C732" s="43"/>
      <c r="D732" s="45"/>
      <c r="E732" s="46"/>
      <c r="F732" s="46"/>
      <c r="G732" s="43"/>
      <c r="H732" s="45"/>
      <c r="I732" s="47"/>
      <c r="J732" s="47"/>
    </row>
    <row r="733" spans="3:10" ht="18">
      <c r="C733" s="43"/>
      <c r="D733" s="45"/>
      <c r="E733" s="46"/>
      <c r="F733" s="46"/>
      <c r="G733" s="43"/>
      <c r="H733" s="45"/>
      <c r="I733" s="47"/>
      <c r="J733" s="47"/>
    </row>
    <row r="734" spans="3:10" ht="18">
      <c r="C734" s="43"/>
      <c r="D734" s="45"/>
      <c r="E734" s="46"/>
      <c r="F734" s="46"/>
      <c r="G734" s="43"/>
      <c r="H734" s="45"/>
      <c r="I734" s="47"/>
      <c r="J734" s="47"/>
    </row>
    <row r="735" spans="3:10" ht="18">
      <c r="C735" s="43"/>
      <c r="D735" s="45"/>
      <c r="E735" s="46"/>
      <c r="F735" s="46"/>
      <c r="G735" s="43"/>
      <c r="H735" s="45"/>
      <c r="I735" s="47"/>
      <c r="J735" s="47"/>
    </row>
    <row r="736" spans="3:10" ht="18">
      <c r="C736" s="43"/>
      <c r="D736" s="45"/>
      <c r="E736" s="46"/>
      <c r="F736" s="46"/>
      <c r="G736" s="43"/>
      <c r="H736" s="45"/>
      <c r="I736" s="47"/>
      <c r="J736" s="47"/>
    </row>
    <row r="737" spans="3:10" ht="18">
      <c r="C737" s="43"/>
      <c r="D737" s="45"/>
      <c r="E737" s="46"/>
      <c r="F737" s="46"/>
      <c r="G737" s="43"/>
      <c r="H737" s="45"/>
      <c r="I737" s="47"/>
      <c r="J737" s="47"/>
    </row>
    <row r="738" spans="3:10" ht="18">
      <c r="C738" s="43"/>
      <c r="D738" s="45"/>
      <c r="E738" s="46"/>
      <c r="F738" s="46"/>
      <c r="G738" s="43"/>
      <c r="H738" s="45"/>
      <c r="I738" s="47"/>
      <c r="J738" s="47"/>
    </row>
    <row r="739" spans="3:10" ht="18">
      <c r="C739" s="43"/>
      <c r="D739" s="45"/>
      <c r="E739" s="46"/>
      <c r="F739" s="46"/>
      <c r="G739" s="43"/>
      <c r="H739" s="45"/>
      <c r="I739" s="47"/>
      <c r="J739" s="47"/>
    </row>
    <row r="740" spans="3:10" ht="18">
      <c r="C740" s="43"/>
      <c r="D740" s="45"/>
      <c r="E740" s="46"/>
      <c r="F740" s="46"/>
      <c r="G740" s="43"/>
      <c r="H740" s="45"/>
      <c r="I740" s="47"/>
      <c r="J740" s="47"/>
    </row>
    <row r="741" spans="3:10" ht="18">
      <c r="C741" s="43"/>
      <c r="D741" s="45"/>
      <c r="E741" s="46"/>
      <c r="F741" s="46"/>
      <c r="G741" s="43"/>
      <c r="H741" s="45"/>
      <c r="I741" s="47"/>
      <c r="J741" s="47"/>
    </row>
    <row r="742" spans="3:10" ht="18">
      <c r="C742" s="43"/>
      <c r="D742" s="45"/>
      <c r="E742" s="46"/>
      <c r="F742" s="46"/>
      <c r="G742" s="43"/>
      <c r="H742" s="45"/>
      <c r="I742" s="47"/>
      <c r="J742" s="47"/>
    </row>
    <row r="743" spans="3:10" ht="18">
      <c r="C743" s="43"/>
      <c r="D743" s="45"/>
      <c r="E743" s="46"/>
      <c r="F743" s="46"/>
      <c r="G743" s="43"/>
      <c r="H743" s="45"/>
      <c r="I743" s="47"/>
      <c r="J743" s="47"/>
    </row>
    <row r="744" spans="3:10" ht="18">
      <c r="C744" s="43"/>
      <c r="D744" s="45"/>
      <c r="E744" s="46"/>
      <c r="F744" s="46"/>
      <c r="G744" s="43"/>
      <c r="H744" s="45"/>
      <c r="I744" s="47"/>
      <c r="J744" s="47"/>
    </row>
    <row r="745" spans="3:10" ht="18">
      <c r="C745" s="43"/>
      <c r="D745" s="45"/>
      <c r="E745" s="46"/>
      <c r="F745" s="46"/>
      <c r="G745" s="43"/>
      <c r="H745" s="45"/>
      <c r="I745" s="47"/>
      <c r="J745" s="47"/>
    </row>
    <row r="746" spans="3:10" ht="18">
      <c r="C746" s="43"/>
      <c r="D746" s="45"/>
      <c r="E746" s="46"/>
      <c r="F746" s="46"/>
      <c r="G746" s="43"/>
      <c r="H746" s="45"/>
      <c r="I746" s="47"/>
      <c r="J746" s="47"/>
    </row>
    <row r="747" spans="3:10" ht="18">
      <c r="C747" s="43"/>
      <c r="D747" s="45"/>
      <c r="E747" s="46"/>
      <c r="F747" s="46"/>
      <c r="G747" s="43"/>
      <c r="H747" s="45"/>
      <c r="I747" s="47"/>
      <c r="J747" s="47"/>
    </row>
    <row r="748" spans="3:10" ht="18">
      <c r="C748" s="43"/>
      <c r="D748" s="45"/>
      <c r="E748" s="46"/>
      <c r="F748" s="46"/>
      <c r="G748" s="43"/>
      <c r="H748" s="45"/>
      <c r="I748" s="47"/>
      <c r="J748" s="47"/>
    </row>
    <row r="749" spans="3:10" ht="18">
      <c r="C749" s="43"/>
      <c r="D749" s="45"/>
      <c r="E749" s="46"/>
      <c r="F749" s="46"/>
      <c r="G749" s="43"/>
      <c r="H749" s="45"/>
      <c r="I749" s="47"/>
      <c r="J749" s="47"/>
    </row>
    <row r="750" spans="3:10" ht="18">
      <c r="C750" s="43"/>
      <c r="D750" s="45"/>
      <c r="E750" s="46"/>
      <c r="F750" s="46"/>
      <c r="G750" s="43"/>
      <c r="H750" s="45"/>
      <c r="I750" s="47"/>
      <c r="J750" s="47"/>
    </row>
    <row r="751" spans="3:10" ht="18">
      <c r="C751" s="43"/>
      <c r="D751" s="45"/>
      <c r="E751" s="46"/>
      <c r="F751" s="46"/>
      <c r="G751" s="43"/>
      <c r="H751" s="45"/>
      <c r="I751" s="47"/>
      <c r="J751" s="47"/>
    </row>
    <row r="752" spans="3:10" ht="18">
      <c r="C752" s="43"/>
      <c r="D752" s="45"/>
      <c r="E752" s="46"/>
      <c r="F752" s="46"/>
      <c r="G752" s="43"/>
      <c r="H752" s="45"/>
      <c r="I752" s="47"/>
      <c r="J752" s="47"/>
    </row>
    <row r="753" spans="3:10" ht="18">
      <c r="C753" s="43"/>
      <c r="D753" s="45"/>
      <c r="E753" s="46"/>
      <c r="F753" s="46"/>
      <c r="G753" s="43"/>
      <c r="H753" s="45"/>
      <c r="I753" s="47"/>
      <c r="J753" s="47"/>
    </row>
    <row r="754" spans="3:10" ht="18">
      <c r="C754" s="43"/>
      <c r="D754" s="45"/>
      <c r="E754" s="46"/>
      <c r="F754" s="46"/>
      <c r="G754" s="43"/>
      <c r="H754" s="45"/>
      <c r="I754" s="47"/>
      <c r="J754" s="47"/>
    </row>
    <row r="755" spans="3:10" ht="18">
      <c r="C755" s="43"/>
      <c r="D755" s="45"/>
      <c r="E755" s="46"/>
      <c r="F755" s="46"/>
      <c r="G755" s="43"/>
      <c r="H755" s="45"/>
      <c r="I755" s="47"/>
      <c r="J755" s="47"/>
    </row>
    <row r="756" spans="3:10" ht="18">
      <c r="C756" s="43"/>
      <c r="D756" s="45"/>
      <c r="E756" s="46"/>
      <c r="F756" s="46"/>
      <c r="G756" s="43"/>
      <c r="H756" s="45"/>
      <c r="I756" s="47"/>
      <c r="J756" s="47"/>
    </row>
    <row r="757" spans="3:10" ht="18">
      <c r="C757" s="43"/>
      <c r="D757" s="45"/>
      <c r="E757" s="46"/>
      <c r="F757" s="46"/>
      <c r="G757" s="43"/>
      <c r="H757" s="45"/>
      <c r="I757" s="47"/>
      <c r="J757" s="47"/>
    </row>
    <row r="758" spans="3:10" ht="18">
      <c r="C758" s="43"/>
      <c r="D758" s="45"/>
      <c r="E758" s="46"/>
      <c r="F758" s="46"/>
      <c r="G758" s="43"/>
      <c r="H758" s="45"/>
      <c r="I758" s="47"/>
      <c r="J758" s="47"/>
    </row>
    <row r="759" spans="3:10" ht="18">
      <c r="C759" s="43"/>
      <c r="D759" s="45"/>
      <c r="E759" s="46"/>
      <c r="F759" s="46"/>
      <c r="G759" s="43"/>
      <c r="H759" s="45"/>
      <c r="I759" s="47"/>
      <c r="J759" s="47"/>
    </row>
    <row r="760" spans="3:10" ht="18">
      <c r="C760" s="43"/>
      <c r="D760" s="45"/>
      <c r="E760" s="46"/>
      <c r="F760" s="46"/>
      <c r="G760" s="43"/>
      <c r="H760" s="45"/>
      <c r="I760" s="47"/>
      <c r="J760" s="47"/>
    </row>
    <row r="761" spans="3:10" ht="18">
      <c r="C761" s="43"/>
      <c r="D761" s="45"/>
      <c r="E761" s="46"/>
      <c r="F761" s="46"/>
      <c r="G761" s="43"/>
      <c r="H761" s="45"/>
      <c r="I761" s="47"/>
      <c r="J761" s="47"/>
    </row>
    <row r="762" spans="3:10" ht="18">
      <c r="C762" s="43"/>
      <c r="D762" s="45"/>
      <c r="E762" s="46"/>
      <c r="F762" s="46"/>
      <c r="G762" s="43"/>
      <c r="H762" s="45"/>
      <c r="I762" s="47"/>
      <c r="J762" s="47"/>
    </row>
    <row r="763" spans="3:10" ht="18">
      <c r="C763" s="43"/>
      <c r="D763" s="45"/>
      <c r="E763" s="46"/>
      <c r="F763" s="46"/>
      <c r="G763" s="43"/>
      <c r="H763" s="45"/>
      <c r="I763" s="47"/>
      <c r="J763" s="47"/>
    </row>
    <row r="764" spans="3:10" ht="18">
      <c r="C764" s="43"/>
      <c r="D764" s="45"/>
      <c r="E764" s="46"/>
      <c r="F764" s="46"/>
      <c r="G764" s="43"/>
      <c r="H764" s="45"/>
      <c r="I764" s="47"/>
      <c r="J764" s="47"/>
    </row>
    <row r="765" spans="3:10" ht="18">
      <c r="C765" s="43"/>
      <c r="D765" s="45"/>
      <c r="E765" s="46"/>
      <c r="F765" s="46"/>
      <c r="G765" s="43"/>
      <c r="H765" s="45"/>
      <c r="I765" s="47"/>
      <c r="J765" s="47"/>
    </row>
    <row r="766" spans="3:10" ht="18">
      <c r="C766" s="43"/>
      <c r="D766" s="45"/>
      <c r="E766" s="46"/>
      <c r="F766" s="46"/>
      <c r="G766" s="43"/>
      <c r="H766" s="45"/>
      <c r="I766" s="47"/>
      <c r="J766" s="47"/>
    </row>
    <row r="767" spans="3:10" ht="18">
      <c r="C767" s="43"/>
      <c r="D767" s="45"/>
      <c r="E767" s="46"/>
      <c r="F767" s="46"/>
      <c r="G767" s="43"/>
      <c r="H767" s="45"/>
      <c r="I767" s="47"/>
      <c r="J767" s="47"/>
    </row>
    <row r="768" spans="3:10" ht="18">
      <c r="C768" s="43"/>
      <c r="D768" s="45"/>
      <c r="E768" s="46"/>
      <c r="F768" s="46"/>
      <c r="G768" s="43"/>
      <c r="H768" s="45"/>
      <c r="I768" s="47"/>
      <c r="J768" s="47"/>
    </row>
    <row r="769" spans="3:10" ht="18">
      <c r="C769" s="43"/>
      <c r="D769" s="45"/>
      <c r="E769" s="46"/>
      <c r="F769" s="46"/>
      <c r="G769" s="43"/>
      <c r="H769" s="45"/>
      <c r="I769" s="47"/>
      <c r="J769" s="47"/>
    </row>
    <row r="770" spans="3:10" ht="18">
      <c r="C770" s="43"/>
      <c r="D770" s="45"/>
      <c r="E770" s="46"/>
      <c r="F770" s="46"/>
      <c r="G770" s="43"/>
      <c r="H770" s="45"/>
      <c r="I770" s="47"/>
      <c r="J770" s="47"/>
    </row>
    <row r="771" spans="3:10" ht="18">
      <c r="C771" s="43"/>
      <c r="D771" s="45"/>
      <c r="E771" s="46"/>
      <c r="F771" s="46"/>
      <c r="G771" s="43"/>
      <c r="H771" s="45"/>
      <c r="I771" s="47"/>
      <c r="J771" s="47"/>
    </row>
    <row r="772" spans="3:10" ht="18">
      <c r="C772" s="43"/>
      <c r="D772" s="45"/>
      <c r="E772" s="46"/>
      <c r="F772" s="46"/>
      <c r="G772" s="43"/>
      <c r="H772" s="45"/>
      <c r="I772" s="47"/>
      <c r="J772" s="47"/>
    </row>
    <row r="773" spans="3:13" ht="18">
      <c r="C773" s="43"/>
      <c r="D773" s="45"/>
      <c r="E773" s="46"/>
      <c r="F773" s="46"/>
      <c r="G773" s="43"/>
      <c r="H773" s="45"/>
      <c r="I773" s="47"/>
      <c r="J773" s="47"/>
      <c r="M773" s="7">
        <f>2</f>
        <v>2</v>
      </c>
    </row>
    <row r="774" spans="3:10" ht="18">
      <c r="C774" s="43"/>
      <c r="D774" s="45"/>
      <c r="E774" s="46"/>
      <c r="F774" s="46"/>
      <c r="G774" s="43"/>
      <c r="H774" s="45"/>
      <c r="I774" s="47"/>
      <c r="J774" s="47"/>
    </row>
    <row r="775" spans="3:17" ht="18">
      <c r="C775" s="43"/>
      <c r="D775" s="45"/>
      <c r="E775" s="46"/>
      <c r="F775" s="46"/>
      <c r="G775" s="43"/>
      <c r="H775" s="45"/>
      <c r="I775" s="47"/>
      <c r="J775" s="47"/>
      <c r="M775" s="49" t="s">
        <v>93</v>
      </c>
      <c r="N775" s="50" t="s">
        <v>10</v>
      </c>
      <c r="O775" s="51"/>
      <c r="Q775" s="8" t="s">
        <v>94</v>
      </c>
    </row>
    <row r="776" spans="3:15" ht="18">
      <c r="C776" s="43"/>
      <c r="D776" s="45"/>
      <c r="E776" s="46"/>
      <c r="F776" s="46"/>
      <c r="G776" s="43"/>
      <c r="H776" s="45"/>
      <c r="I776" s="47"/>
      <c r="J776" s="47"/>
      <c r="M776" s="52"/>
      <c r="N776" s="53" t="s">
        <v>95</v>
      </c>
      <c r="O776" s="54" t="s">
        <v>96</v>
      </c>
    </row>
    <row r="777" spans="3:19" ht="18">
      <c r="C777" s="43"/>
      <c r="D777" s="45"/>
      <c r="E777" s="46"/>
      <c r="F777" s="46"/>
      <c r="G777" s="43"/>
      <c r="H777" s="45"/>
      <c r="I777" s="47"/>
      <c r="J777" s="47"/>
      <c r="M777" s="52">
        <f>21+(2)</f>
        <v>23</v>
      </c>
      <c r="N777" s="55" t="s">
        <v>97</v>
      </c>
      <c r="O777" s="56" t="s">
        <v>98</v>
      </c>
      <c r="P777" s="52">
        <f>21+(2)</f>
        <v>23</v>
      </c>
      <c r="Q777" s="8" t="s">
        <v>99</v>
      </c>
      <c r="R777" s="57" t="s">
        <v>100</v>
      </c>
      <c r="S777" s="57"/>
    </row>
    <row r="778" spans="3:19" ht="18">
      <c r="C778" s="43"/>
      <c r="D778" s="45"/>
      <c r="E778" s="46"/>
      <c r="F778" s="46"/>
      <c r="G778" s="43"/>
      <c r="H778" s="45"/>
      <c r="I778" s="47"/>
      <c r="J778" s="47"/>
      <c r="M778" s="52">
        <f>22+(2)</f>
        <v>24</v>
      </c>
      <c r="N778" s="55" t="s">
        <v>97</v>
      </c>
      <c r="O778" s="56" t="s">
        <v>98</v>
      </c>
      <c r="P778" s="52">
        <f>22+(2)</f>
        <v>24</v>
      </c>
      <c r="Q778" s="8" t="s">
        <v>99</v>
      </c>
      <c r="R778" s="57" t="s">
        <v>100</v>
      </c>
      <c r="S778" s="57"/>
    </row>
    <row r="779" spans="3:19" ht="18">
      <c r="C779" s="43"/>
      <c r="D779" s="45"/>
      <c r="E779" s="46"/>
      <c r="F779" s="46"/>
      <c r="G779" s="43"/>
      <c r="H779" s="45"/>
      <c r="I779" s="47"/>
      <c r="J779" s="47"/>
      <c r="M779" s="52">
        <f>23+(2)</f>
        <v>25</v>
      </c>
      <c r="N779" s="55" t="s">
        <v>97</v>
      </c>
      <c r="O779" s="56" t="s">
        <v>98</v>
      </c>
      <c r="P779" s="52">
        <f>23+(2)</f>
        <v>25</v>
      </c>
      <c r="Q779" s="8" t="s">
        <v>99</v>
      </c>
      <c r="R779" s="57" t="s">
        <v>100</v>
      </c>
      <c r="S779" s="57"/>
    </row>
    <row r="780" spans="3:19" ht="18">
      <c r="C780" s="43"/>
      <c r="D780" s="45"/>
      <c r="E780" s="46"/>
      <c r="F780" s="46"/>
      <c r="G780" s="43"/>
      <c r="H780" s="45"/>
      <c r="I780" s="47"/>
      <c r="J780" s="47"/>
      <c r="M780" s="52">
        <f>24+(2)</f>
        <v>26</v>
      </c>
      <c r="N780" s="55" t="s">
        <v>97</v>
      </c>
      <c r="O780" s="56" t="s">
        <v>98</v>
      </c>
      <c r="P780" s="52">
        <f>24+(2)</f>
        <v>26</v>
      </c>
      <c r="Q780" s="8" t="s">
        <v>99</v>
      </c>
      <c r="R780" s="57" t="s">
        <v>100</v>
      </c>
      <c r="S780" s="57"/>
    </row>
    <row r="781" spans="3:19" ht="18">
      <c r="C781" s="43"/>
      <c r="D781" s="45"/>
      <c r="E781" s="46"/>
      <c r="F781" s="46"/>
      <c r="G781" s="43"/>
      <c r="H781" s="45"/>
      <c r="I781" s="47"/>
      <c r="J781" s="47"/>
      <c r="M781" s="52">
        <f>25+(2)</f>
        <v>27</v>
      </c>
      <c r="N781" s="55" t="s">
        <v>97</v>
      </c>
      <c r="O781" s="56" t="s">
        <v>98</v>
      </c>
      <c r="P781" s="52">
        <f>25+(2)</f>
        <v>27</v>
      </c>
      <c r="Q781" s="8" t="s">
        <v>99</v>
      </c>
      <c r="R781" s="57" t="s">
        <v>100</v>
      </c>
      <c r="S781" s="57"/>
    </row>
    <row r="782" spans="3:19" ht="18">
      <c r="C782" s="43"/>
      <c r="D782" s="45"/>
      <c r="E782" s="46"/>
      <c r="F782" s="46"/>
      <c r="G782" s="43"/>
      <c r="H782" s="45"/>
      <c r="I782" s="47"/>
      <c r="J782" s="47"/>
      <c r="M782" s="52">
        <f>26+(2)</f>
        <v>28</v>
      </c>
      <c r="N782" s="55" t="s">
        <v>97</v>
      </c>
      <c r="O782" s="56" t="s">
        <v>98</v>
      </c>
      <c r="P782" s="52">
        <f>26+(2)</f>
        <v>28</v>
      </c>
      <c r="Q782" s="8" t="s">
        <v>99</v>
      </c>
      <c r="R782" s="57" t="s">
        <v>100</v>
      </c>
      <c r="S782" s="57"/>
    </row>
    <row r="783" spans="3:19" ht="18">
      <c r="C783" s="43"/>
      <c r="D783" s="45"/>
      <c r="E783" s="46"/>
      <c r="F783" s="46"/>
      <c r="G783" s="43"/>
      <c r="H783" s="45"/>
      <c r="I783" s="47"/>
      <c r="J783" s="47"/>
      <c r="M783" s="52">
        <f>27+(2)</f>
        <v>29</v>
      </c>
      <c r="N783" s="55" t="s">
        <v>97</v>
      </c>
      <c r="O783" s="56" t="s">
        <v>98</v>
      </c>
      <c r="P783" s="52">
        <f>27+(2)</f>
        <v>29</v>
      </c>
      <c r="Q783" s="8" t="s">
        <v>99</v>
      </c>
      <c r="R783" s="57" t="s">
        <v>100</v>
      </c>
      <c r="S783" s="57"/>
    </row>
    <row r="784" spans="3:19" ht="18">
      <c r="C784" s="43"/>
      <c r="D784" s="45"/>
      <c r="E784" s="46"/>
      <c r="F784" s="46"/>
      <c r="G784" s="43"/>
      <c r="H784" s="45"/>
      <c r="I784" s="47"/>
      <c r="J784" s="47"/>
      <c r="M784" s="52">
        <f>28+(2)</f>
        <v>30</v>
      </c>
      <c r="N784" s="55" t="s">
        <v>97</v>
      </c>
      <c r="O784" s="56" t="s">
        <v>98</v>
      </c>
      <c r="P784" s="52">
        <f>28+(2)</f>
        <v>30</v>
      </c>
      <c r="Q784" s="8" t="s">
        <v>99</v>
      </c>
      <c r="R784" s="57" t="s">
        <v>100</v>
      </c>
      <c r="S784" s="57"/>
    </row>
    <row r="785" spans="3:19" ht="18">
      <c r="C785" s="43"/>
      <c r="D785" s="45"/>
      <c r="E785" s="46"/>
      <c r="F785" s="46"/>
      <c r="G785" s="43"/>
      <c r="H785" s="45"/>
      <c r="I785" s="47"/>
      <c r="J785" s="47"/>
      <c r="M785" s="52">
        <f>29+(2)</f>
        <v>31</v>
      </c>
      <c r="N785" s="55" t="s">
        <v>97</v>
      </c>
      <c r="O785" s="56" t="s">
        <v>98</v>
      </c>
      <c r="P785" s="52">
        <f>29+(2)</f>
        <v>31</v>
      </c>
      <c r="Q785" s="8" t="s">
        <v>99</v>
      </c>
      <c r="R785" s="57" t="s">
        <v>100</v>
      </c>
      <c r="S785" s="57"/>
    </row>
    <row r="786" spans="3:19" ht="18">
      <c r="C786" s="43"/>
      <c r="D786" s="45"/>
      <c r="E786" s="46"/>
      <c r="F786" s="46"/>
      <c r="G786" s="43"/>
      <c r="H786" s="45"/>
      <c r="I786" s="47"/>
      <c r="J786" s="47"/>
      <c r="M786" s="52">
        <f>30+(2)</f>
        <v>32</v>
      </c>
      <c r="N786" s="55" t="s">
        <v>97</v>
      </c>
      <c r="O786" s="56" t="s">
        <v>98</v>
      </c>
      <c r="P786" s="52">
        <f>30+(2)</f>
        <v>32</v>
      </c>
      <c r="Q786" s="8" t="s">
        <v>99</v>
      </c>
      <c r="R786" s="57" t="s">
        <v>100</v>
      </c>
      <c r="S786" s="57"/>
    </row>
    <row r="787" spans="3:19" ht="18">
      <c r="C787" s="43"/>
      <c r="D787" s="45"/>
      <c r="E787" s="46"/>
      <c r="F787" s="46"/>
      <c r="G787" s="43"/>
      <c r="H787" s="45"/>
      <c r="I787" s="47"/>
      <c r="J787" s="47"/>
      <c r="M787" s="52">
        <f>31+(2)</f>
        <v>33</v>
      </c>
      <c r="N787" s="55" t="s">
        <v>97</v>
      </c>
      <c r="O787" s="56" t="s">
        <v>98</v>
      </c>
      <c r="P787" s="52">
        <f>31+(2)</f>
        <v>33</v>
      </c>
      <c r="Q787" s="8" t="s">
        <v>99</v>
      </c>
      <c r="R787" s="57" t="s">
        <v>100</v>
      </c>
      <c r="S787" s="57"/>
    </row>
    <row r="788" spans="3:19" ht="18">
      <c r="C788" s="43"/>
      <c r="D788" s="45"/>
      <c r="E788" s="46"/>
      <c r="F788" s="46"/>
      <c r="G788" s="43"/>
      <c r="H788" s="45"/>
      <c r="I788" s="47"/>
      <c r="J788" s="47"/>
      <c r="M788" s="52">
        <f>32+(2)</f>
        <v>34</v>
      </c>
      <c r="N788" s="55" t="s">
        <v>97</v>
      </c>
      <c r="O788" s="56" t="s">
        <v>98</v>
      </c>
      <c r="P788" s="52">
        <f>32+(2)</f>
        <v>34</v>
      </c>
      <c r="Q788" s="8" t="s">
        <v>99</v>
      </c>
      <c r="R788" s="57" t="s">
        <v>100</v>
      </c>
      <c r="S788" s="57"/>
    </row>
    <row r="789" spans="3:19" ht="18">
      <c r="C789" s="43"/>
      <c r="D789" s="45"/>
      <c r="E789" s="46"/>
      <c r="F789" s="46"/>
      <c r="G789" s="43"/>
      <c r="H789" s="45"/>
      <c r="I789" s="47"/>
      <c r="J789" s="47"/>
      <c r="M789" s="52">
        <f>33+(2)</f>
        <v>35</v>
      </c>
      <c r="N789" s="55" t="s">
        <v>101</v>
      </c>
      <c r="O789" s="56" t="s">
        <v>102</v>
      </c>
      <c r="P789" s="52">
        <f>33+(2)</f>
        <v>35</v>
      </c>
      <c r="Q789" s="8" t="s">
        <v>99</v>
      </c>
      <c r="R789" s="57" t="s">
        <v>100</v>
      </c>
      <c r="S789" s="57"/>
    </row>
    <row r="790" spans="3:19" ht="18">
      <c r="C790" s="43"/>
      <c r="D790" s="45"/>
      <c r="E790" s="46"/>
      <c r="F790" s="46"/>
      <c r="G790" s="43"/>
      <c r="H790" s="45"/>
      <c r="I790" s="47"/>
      <c r="J790" s="47"/>
      <c r="M790" s="52">
        <f>34+(2)</f>
        <v>36</v>
      </c>
      <c r="N790" s="55" t="s">
        <v>101</v>
      </c>
      <c r="O790" s="56" t="s">
        <v>102</v>
      </c>
      <c r="P790" s="52">
        <f>34+(2)</f>
        <v>36</v>
      </c>
      <c r="Q790" s="8" t="s">
        <v>99</v>
      </c>
      <c r="R790" s="57" t="s">
        <v>100</v>
      </c>
      <c r="S790" s="57"/>
    </row>
    <row r="791" spans="3:19" ht="18">
      <c r="C791" s="43"/>
      <c r="D791" s="45"/>
      <c r="E791" s="46"/>
      <c r="F791" s="46"/>
      <c r="G791" s="43"/>
      <c r="H791" s="45"/>
      <c r="I791" s="47"/>
      <c r="J791" s="47"/>
      <c r="M791" s="52">
        <f>35+(2)</f>
        <v>37</v>
      </c>
      <c r="N791" s="55" t="s">
        <v>101</v>
      </c>
      <c r="O791" s="56" t="s">
        <v>102</v>
      </c>
      <c r="P791" s="52">
        <f>35+(2)</f>
        <v>37</v>
      </c>
      <c r="Q791" s="8" t="s">
        <v>99</v>
      </c>
      <c r="R791" s="57" t="s">
        <v>100</v>
      </c>
      <c r="S791" s="57"/>
    </row>
    <row r="792" spans="3:19" ht="18">
      <c r="C792" s="43"/>
      <c r="D792" s="45"/>
      <c r="E792" s="46"/>
      <c r="F792" s="46"/>
      <c r="G792" s="43"/>
      <c r="H792" s="45"/>
      <c r="I792" s="47"/>
      <c r="J792" s="47"/>
      <c r="M792" s="52">
        <f>36+(2)</f>
        <v>38</v>
      </c>
      <c r="N792" s="55" t="s">
        <v>101</v>
      </c>
      <c r="O792" s="58" t="s">
        <v>102</v>
      </c>
      <c r="P792" s="52">
        <f>36+(2)</f>
        <v>38</v>
      </c>
      <c r="Q792" s="8" t="s">
        <v>99</v>
      </c>
      <c r="R792" s="57" t="s">
        <v>100</v>
      </c>
      <c r="S792" s="57"/>
    </row>
    <row r="793" spans="3:19" ht="18">
      <c r="C793" s="43"/>
      <c r="D793" s="45"/>
      <c r="E793" s="46"/>
      <c r="F793" s="46"/>
      <c r="G793" s="43"/>
      <c r="H793" s="45"/>
      <c r="I793" s="47"/>
      <c r="J793" s="47"/>
      <c r="M793" s="52">
        <f>37+(2)</f>
        <v>39</v>
      </c>
      <c r="N793" s="55" t="s">
        <v>101</v>
      </c>
      <c r="O793" s="58" t="s">
        <v>102</v>
      </c>
      <c r="P793" s="52">
        <f>37+(2)</f>
        <v>39</v>
      </c>
      <c r="Q793" s="8" t="s">
        <v>99</v>
      </c>
      <c r="R793" s="57" t="s">
        <v>100</v>
      </c>
      <c r="S793" s="57"/>
    </row>
    <row r="794" spans="3:19" ht="18">
      <c r="C794" s="43"/>
      <c r="D794" s="45"/>
      <c r="E794" s="46"/>
      <c r="F794" s="46"/>
      <c r="G794" s="43"/>
      <c r="H794" s="45"/>
      <c r="I794" s="47"/>
      <c r="J794" s="47"/>
      <c r="M794" s="52">
        <f>38+(2)</f>
        <v>40</v>
      </c>
      <c r="N794" s="55" t="s">
        <v>103</v>
      </c>
      <c r="O794" s="58" t="s">
        <v>104</v>
      </c>
      <c r="P794" s="52">
        <f>38+(2)</f>
        <v>40</v>
      </c>
      <c r="Q794" s="8" t="s">
        <v>99</v>
      </c>
      <c r="R794" s="57" t="s">
        <v>100</v>
      </c>
      <c r="S794" s="57"/>
    </row>
    <row r="795" spans="3:19" ht="18">
      <c r="C795" s="43"/>
      <c r="D795" s="45"/>
      <c r="E795" s="46"/>
      <c r="F795" s="46"/>
      <c r="G795" s="43"/>
      <c r="H795" s="45"/>
      <c r="I795" s="47"/>
      <c r="J795" s="47"/>
      <c r="M795" s="52">
        <f>39+(2)</f>
        <v>41</v>
      </c>
      <c r="N795" s="55" t="s">
        <v>103</v>
      </c>
      <c r="O795" s="58" t="s">
        <v>104</v>
      </c>
      <c r="P795" s="52">
        <f>39+(2)</f>
        <v>41</v>
      </c>
      <c r="Q795" s="8" t="s">
        <v>99</v>
      </c>
      <c r="R795" s="57" t="s">
        <v>100</v>
      </c>
      <c r="S795" s="57"/>
    </row>
    <row r="796" spans="3:19" ht="18">
      <c r="C796" s="43"/>
      <c r="D796" s="45"/>
      <c r="E796" s="46"/>
      <c r="F796" s="46"/>
      <c r="G796" s="43"/>
      <c r="H796" s="45"/>
      <c r="I796" s="47"/>
      <c r="J796" s="47"/>
      <c r="M796" s="52">
        <f>40+(2)</f>
        <v>42</v>
      </c>
      <c r="N796" s="55" t="s">
        <v>103</v>
      </c>
      <c r="O796" s="58" t="s">
        <v>104</v>
      </c>
      <c r="P796" s="52">
        <f>40+(2)</f>
        <v>42</v>
      </c>
      <c r="Q796" s="8" t="s">
        <v>99</v>
      </c>
      <c r="R796" s="57" t="s">
        <v>100</v>
      </c>
      <c r="S796" s="57"/>
    </row>
    <row r="797" spans="3:19" ht="18">
      <c r="C797" s="43"/>
      <c r="D797" s="45"/>
      <c r="E797" s="46"/>
      <c r="F797" s="46"/>
      <c r="G797" s="43"/>
      <c r="H797" s="45"/>
      <c r="I797" s="47"/>
      <c r="J797" s="47"/>
      <c r="M797" s="52">
        <f>41+(2)</f>
        <v>43</v>
      </c>
      <c r="N797" s="55" t="s">
        <v>103</v>
      </c>
      <c r="O797" s="58" t="s">
        <v>104</v>
      </c>
      <c r="P797" s="52">
        <f>41+(2)</f>
        <v>43</v>
      </c>
      <c r="Q797" s="8" t="s">
        <v>99</v>
      </c>
      <c r="R797" s="57" t="s">
        <v>100</v>
      </c>
      <c r="S797" s="57"/>
    </row>
    <row r="798" spans="3:19" ht="18">
      <c r="C798" s="43"/>
      <c r="D798" s="45"/>
      <c r="E798" s="46"/>
      <c r="F798" s="46"/>
      <c r="G798" s="43"/>
      <c r="H798" s="45"/>
      <c r="I798" s="47"/>
      <c r="J798" s="47"/>
      <c r="M798" s="52">
        <f>42+(2)</f>
        <v>44</v>
      </c>
      <c r="N798" s="55" t="s">
        <v>103</v>
      </c>
      <c r="O798" s="58" t="s">
        <v>104</v>
      </c>
      <c r="P798" s="52">
        <f>42+(2)</f>
        <v>44</v>
      </c>
      <c r="Q798" s="8" t="s">
        <v>99</v>
      </c>
      <c r="R798" s="57" t="s">
        <v>100</v>
      </c>
      <c r="S798" s="57"/>
    </row>
    <row r="799" spans="3:19" ht="18">
      <c r="C799" s="43"/>
      <c r="D799" s="45"/>
      <c r="E799" s="46"/>
      <c r="F799" s="46"/>
      <c r="G799" s="43"/>
      <c r="H799" s="45"/>
      <c r="I799" s="47"/>
      <c r="J799" s="47"/>
      <c r="M799" s="52">
        <f>43+(2)</f>
        <v>45</v>
      </c>
      <c r="N799" s="55" t="s">
        <v>105</v>
      </c>
      <c r="O799" s="58" t="s">
        <v>106</v>
      </c>
      <c r="P799" s="52">
        <f>43+(2)</f>
        <v>45</v>
      </c>
      <c r="Q799" s="8" t="s">
        <v>99</v>
      </c>
      <c r="R799" s="57" t="s">
        <v>100</v>
      </c>
      <c r="S799" s="57"/>
    </row>
    <row r="800" spans="3:19" ht="18">
      <c r="C800" s="43"/>
      <c r="D800" s="45"/>
      <c r="E800" s="46"/>
      <c r="F800" s="46"/>
      <c r="G800" s="43"/>
      <c r="H800" s="45"/>
      <c r="I800" s="47"/>
      <c r="J800" s="47"/>
      <c r="M800" s="52">
        <f>44+(2)</f>
        <v>46</v>
      </c>
      <c r="N800" s="55" t="s">
        <v>105</v>
      </c>
      <c r="O800" s="58" t="s">
        <v>106</v>
      </c>
      <c r="P800" s="52">
        <f>44+(2)</f>
        <v>46</v>
      </c>
      <c r="Q800" s="8" t="s">
        <v>99</v>
      </c>
      <c r="R800" s="57" t="s">
        <v>100</v>
      </c>
      <c r="S800" s="57"/>
    </row>
    <row r="801" spans="3:19" ht="18">
      <c r="C801" s="43"/>
      <c r="D801" s="45"/>
      <c r="E801" s="46"/>
      <c r="F801" s="46"/>
      <c r="G801" s="43"/>
      <c r="H801" s="45"/>
      <c r="I801" s="47"/>
      <c r="J801" s="47"/>
      <c r="M801" s="52">
        <f>45+(2)</f>
        <v>47</v>
      </c>
      <c r="N801" s="55" t="s">
        <v>105</v>
      </c>
      <c r="O801" s="58" t="s">
        <v>106</v>
      </c>
      <c r="P801" s="52">
        <f>45+(2)</f>
        <v>47</v>
      </c>
      <c r="Q801" s="8" t="s">
        <v>99</v>
      </c>
      <c r="R801" s="57" t="s">
        <v>100</v>
      </c>
      <c r="S801" s="57"/>
    </row>
    <row r="802" spans="3:19" ht="18">
      <c r="C802" s="43"/>
      <c r="D802" s="45"/>
      <c r="E802" s="46"/>
      <c r="F802" s="46"/>
      <c r="G802" s="43"/>
      <c r="H802" s="45"/>
      <c r="I802" s="47"/>
      <c r="J802" s="47"/>
      <c r="M802" s="52">
        <f>46+(2)</f>
        <v>48</v>
      </c>
      <c r="N802" s="55" t="s">
        <v>105</v>
      </c>
      <c r="O802" s="58" t="s">
        <v>106</v>
      </c>
      <c r="P802" s="52">
        <f>46+(2)</f>
        <v>48</v>
      </c>
      <c r="Q802" s="8" t="s">
        <v>99</v>
      </c>
      <c r="R802" s="57" t="s">
        <v>100</v>
      </c>
      <c r="S802" s="57"/>
    </row>
    <row r="803" spans="3:19" ht="18">
      <c r="C803" s="43"/>
      <c r="D803" s="45"/>
      <c r="E803" s="46"/>
      <c r="F803" s="46"/>
      <c r="G803" s="43"/>
      <c r="H803" s="45"/>
      <c r="I803" s="47"/>
      <c r="J803" s="47"/>
      <c r="M803" s="52">
        <f>47+(2)</f>
        <v>49</v>
      </c>
      <c r="N803" s="55" t="s">
        <v>105</v>
      </c>
      <c r="O803" s="58" t="s">
        <v>106</v>
      </c>
      <c r="P803" s="52">
        <f>47+(2)</f>
        <v>49</v>
      </c>
      <c r="Q803" s="8" t="s">
        <v>99</v>
      </c>
      <c r="R803" s="57" t="s">
        <v>100</v>
      </c>
      <c r="S803" s="57"/>
    </row>
    <row r="804" spans="3:19" ht="18">
      <c r="C804" s="43"/>
      <c r="D804" s="45"/>
      <c r="E804" s="46"/>
      <c r="F804" s="46"/>
      <c r="G804" s="43"/>
      <c r="H804" s="45"/>
      <c r="I804" s="47"/>
      <c r="J804" s="47"/>
      <c r="M804" s="52">
        <f>48+(2)</f>
        <v>50</v>
      </c>
      <c r="N804" s="55" t="s">
        <v>107</v>
      </c>
      <c r="O804" s="58" t="s">
        <v>108</v>
      </c>
      <c r="P804" s="52">
        <f>48+(2)</f>
        <v>50</v>
      </c>
      <c r="Q804" s="8" t="s">
        <v>99</v>
      </c>
      <c r="R804" s="57" t="s">
        <v>100</v>
      </c>
      <c r="S804" s="57"/>
    </row>
    <row r="805" spans="3:19" ht="18">
      <c r="C805" s="43"/>
      <c r="D805" s="45"/>
      <c r="E805" s="46"/>
      <c r="F805" s="46"/>
      <c r="G805" s="43"/>
      <c r="H805" s="45"/>
      <c r="I805" s="47"/>
      <c r="J805" s="47"/>
      <c r="M805" s="52">
        <f>49+(2)</f>
        <v>51</v>
      </c>
      <c r="N805" s="55" t="s">
        <v>107</v>
      </c>
      <c r="O805" s="58" t="s">
        <v>108</v>
      </c>
      <c r="P805" s="52">
        <f>49+(2)</f>
        <v>51</v>
      </c>
      <c r="Q805" s="8" t="s">
        <v>99</v>
      </c>
      <c r="R805" s="57" t="s">
        <v>100</v>
      </c>
      <c r="S805" s="57"/>
    </row>
    <row r="806" spans="3:19" ht="18">
      <c r="C806" s="43"/>
      <c r="D806" s="45"/>
      <c r="E806" s="46"/>
      <c r="F806" s="46"/>
      <c r="G806" s="43"/>
      <c r="H806" s="45"/>
      <c r="I806" s="47"/>
      <c r="J806" s="47"/>
      <c r="M806" s="52">
        <f>50+(2)</f>
        <v>52</v>
      </c>
      <c r="N806" s="55" t="s">
        <v>107</v>
      </c>
      <c r="O806" s="58" t="s">
        <v>108</v>
      </c>
      <c r="P806" s="52">
        <f>50+(2)</f>
        <v>52</v>
      </c>
      <c r="Q806" s="8" t="s">
        <v>99</v>
      </c>
      <c r="R806" s="57" t="s">
        <v>100</v>
      </c>
      <c r="S806" s="57"/>
    </row>
    <row r="807" spans="3:19" ht="18">
      <c r="C807" s="43"/>
      <c r="D807" s="45"/>
      <c r="E807" s="46"/>
      <c r="F807" s="46"/>
      <c r="G807" s="43"/>
      <c r="H807" s="45"/>
      <c r="I807" s="47"/>
      <c r="J807" s="47"/>
      <c r="M807" s="52">
        <f>51+(2)</f>
        <v>53</v>
      </c>
      <c r="N807" s="55" t="s">
        <v>107</v>
      </c>
      <c r="O807" s="58" t="s">
        <v>108</v>
      </c>
      <c r="P807" s="52">
        <f>51+(2)</f>
        <v>53</v>
      </c>
      <c r="Q807" s="8" t="s">
        <v>99</v>
      </c>
      <c r="R807" s="57" t="s">
        <v>100</v>
      </c>
      <c r="S807" s="57"/>
    </row>
    <row r="808" spans="3:19" ht="18">
      <c r="C808" s="43"/>
      <c r="D808" s="45"/>
      <c r="E808" s="46"/>
      <c r="F808" s="46"/>
      <c r="G808" s="43"/>
      <c r="H808" s="45"/>
      <c r="I808" s="47"/>
      <c r="J808" s="47"/>
      <c r="M808" s="52">
        <f>52+(2)</f>
        <v>54</v>
      </c>
      <c r="N808" s="55" t="s">
        <v>107</v>
      </c>
      <c r="O808" s="58" t="s">
        <v>108</v>
      </c>
      <c r="P808" s="52">
        <f>52+(2)</f>
        <v>54</v>
      </c>
      <c r="Q808" s="8" t="s">
        <v>99</v>
      </c>
      <c r="R808" s="57" t="s">
        <v>100</v>
      </c>
      <c r="S808" s="57"/>
    </row>
    <row r="809" spans="3:19" ht="18">
      <c r="C809" s="43"/>
      <c r="D809" s="45"/>
      <c r="E809" s="46"/>
      <c r="F809" s="46"/>
      <c r="G809" s="43"/>
      <c r="H809" s="45"/>
      <c r="I809" s="47"/>
      <c r="J809" s="47"/>
      <c r="M809" s="52">
        <f>53+(2)</f>
        <v>55</v>
      </c>
      <c r="N809" s="55" t="s">
        <v>109</v>
      </c>
      <c r="O809" s="58" t="s">
        <v>110</v>
      </c>
      <c r="P809" s="52">
        <f>53+(2)</f>
        <v>55</v>
      </c>
      <c r="Q809" s="8" t="s">
        <v>99</v>
      </c>
      <c r="R809" s="57" t="s">
        <v>100</v>
      </c>
      <c r="S809" s="57"/>
    </row>
    <row r="810" spans="3:19" ht="18">
      <c r="C810" s="43"/>
      <c r="D810" s="45"/>
      <c r="E810" s="46"/>
      <c r="F810" s="46"/>
      <c r="G810" s="43"/>
      <c r="H810" s="45"/>
      <c r="I810" s="47"/>
      <c r="J810" s="47"/>
      <c r="M810" s="52">
        <f>54+(2)</f>
        <v>56</v>
      </c>
      <c r="N810" s="55" t="s">
        <v>109</v>
      </c>
      <c r="O810" s="58" t="s">
        <v>110</v>
      </c>
      <c r="P810" s="52">
        <f>54+(2)</f>
        <v>56</v>
      </c>
      <c r="Q810" s="8" t="s">
        <v>99</v>
      </c>
      <c r="R810" s="57" t="s">
        <v>100</v>
      </c>
      <c r="S810" s="57"/>
    </row>
    <row r="811" spans="3:19" ht="18">
      <c r="C811" s="43"/>
      <c r="D811" s="45"/>
      <c r="E811" s="46"/>
      <c r="F811" s="46"/>
      <c r="G811" s="43"/>
      <c r="H811" s="45"/>
      <c r="I811" s="47"/>
      <c r="J811" s="47"/>
      <c r="M811" s="52">
        <f>55+(2)</f>
        <v>57</v>
      </c>
      <c r="N811" s="55" t="s">
        <v>109</v>
      </c>
      <c r="O811" s="58" t="s">
        <v>110</v>
      </c>
      <c r="P811" s="52">
        <f>55+(2)</f>
        <v>57</v>
      </c>
      <c r="Q811" s="8" t="s">
        <v>99</v>
      </c>
      <c r="R811" s="57" t="s">
        <v>100</v>
      </c>
      <c r="S811" s="57"/>
    </row>
    <row r="812" spans="3:19" ht="18">
      <c r="C812" s="43"/>
      <c r="D812" s="45"/>
      <c r="E812" s="46"/>
      <c r="F812" s="46"/>
      <c r="G812" s="43"/>
      <c r="H812" s="45"/>
      <c r="I812" s="47"/>
      <c r="J812" s="47"/>
      <c r="M812" s="52">
        <f>56+(2)</f>
        <v>58</v>
      </c>
      <c r="N812" s="55" t="s">
        <v>109</v>
      </c>
      <c r="O812" s="58" t="s">
        <v>110</v>
      </c>
      <c r="P812" s="52">
        <f>56+(2)</f>
        <v>58</v>
      </c>
      <c r="Q812" s="8" t="s">
        <v>99</v>
      </c>
      <c r="R812" s="57" t="s">
        <v>100</v>
      </c>
      <c r="S812" s="57"/>
    </row>
    <row r="813" spans="3:19" ht="18">
      <c r="C813" s="43"/>
      <c r="D813" s="45"/>
      <c r="E813" s="46"/>
      <c r="F813" s="46"/>
      <c r="G813" s="43"/>
      <c r="H813" s="45"/>
      <c r="I813" s="47"/>
      <c r="J813" s="47"/>
      <c r="M813" s="52">
        <f>57+(2)</f>
        <v>59</v>
      </c>
      <c r="N813" s="55" t="s">
        <v>109</v>
      </c>
      <c r="O813" s="58" t="s">
        <v>110</v>
      </c>
      <c r="P813" s="52">
        <f>57+(2)</f>
        <v>59</v>
      </c>
      <c r="Q813" s="8" t="s">
        <v>99</v>
      </c>
      <c r="R813" s="57" t="s">
        <v>100</v>
      </c>
      <c r="S813" s="57"/>
    </row>
    <row r="814" spans="3:19" ht="18">
      <c r="C814" s="43"/>
      <c r="D814" s="45"/>
      <c r="E814" s="46"/>
      <c r="F814" s="46"/>
      <c r="G814" s="43"/>
      <c r="H814" s="45"/>
      <c r="I814" s="47"/>
      <c r="J814" s="47"/>
      <c r="M814" s="52">
        <f>58+(2)</f>
        <v>60</v>
      </c>
      <c r="N814" s="55" t="s">
        <v>111</v>
      </c>
      <c r="O814" s="58" t="s">
        <v>112</v>
      </c>
      <c r="P814" s="52">
        <f>58+(2)</f>
        <v>60</v>
      </c>
      <c r="Q814" s="8" t="s">
        <v>99</v>
      </c>
      <c r="R814" s="57" t="s">
        <v>100</v>
      </c>
      <c r="S814" s="57"/>
    </row>
    <row r="815" spans="3:19" ht="18">
      <c r="C815" s="43"/>
      <c r="D815" s="45"/>
      <c r="E815" s="46"/>
      <c r="F815" s="46"/>
      <c r="G815" s="43"/>
      <c r="H815" s="45"/>
      <c r="I815" s="47"/>
      <c r="J815" s="47"/>
      <c r="M815" s="52">
        <f>59+(2)</f>
        <v>61</v>
      </c>
      <c r="N815" s="55" t="s">
        <v>111</v>
      </c>
      <c r="O815" s="58" t="s">
        <v>112</v>
      </c>
      <c r="P815" s="52">
        <f>59+(2)</f>
        <v>61</v>
      </c>
      <c r="Q815" s="8" t="s">
        <v>99</v>
      </c>
      <c r="R815" s="57" t="s">
        <v>100</v>
      </c>
      <c r="S815" s="57"/>
    </row>
    <row r="816" spans="3:19" ht="18">
      <c r="C816" s="43"/>
      <c r="D816" s="45"/>
      <c r="E816" s="46"/>
      <c r="F816" s="46"/>
      <c r="G816" s="43"/>
      <c r="H816" s="45"/>
      <c r="I816" s="47"/>
      <c r="J816" s="47"/>
      <c r="M816" s="52">
        <f>60+(2)</f>
        <v>62</v>
      </c>
      <c r="N816" s="55" t="s">
        <v>111</v>
      </c>
      <c r="O816" s="58" t="s">
        <v>112</v>
      </c>
      <c r="P816" s="52">
        <f>60+(2)</f>
        <v>62</v>
      </c>
      <c r="Q816" s="8" t="s">
        <v>99</v>
      </c>
      <c r="R816" s="57" t="s">
        <v>100</v>
      </c>
      <c r="S816" s="57"/>
    </row>
    <row r="817" spans="3:19" ht="18">
      <c r="C817" s="43"/>
      <c r="D817" s="45"/>
      <c r="E817" s="46"/>
      <c r="F817" s="46"/>
      <c r="G817" s="43"/>
      <c r="H817" s="45"/>
      <c r="I817" s="47"/>
      <c r="J817" s="47"/>
      <c r="M817" s="52">
        <f>61+(2)</f>
        <v>63</v>
      </c>
      <c r="N817" s="55" t="s">
        <v>111</v>
      </c>
      <c r="O817" s="58" t="s">
        <v>112</v>
      </c>
      <c r="P817" s="52">
        <f>61+(2)</f>
        <v>63</v>
      </c>
      <c r="Q817" s="8" t="s">
        <v>99</v>
      </c>
      <c r="R817" s="57" t="s">
        <v>100</v>
      </c>
      <c r="S817" s="57"/>
    </row>
    <row r="818" spans="3:19" ht="18">
      <c r="C818" s="43"/>
      <c r="D818" s="45"/>
      <c r="E818" s="46"/>
      <c r="F818" s="46"/>
      <c r="G818" s="43"/>
      <c r="H818" s="45"/>
      <c r="I818" s="47"/>
      <c r="J818" s="47"/>
      <c r="M818" s="52">
        <f>62+(2)</f>
        <v>64</v>
      </c>
      <c r="N818" s="55" t="s">
        <v>111</v>
      </c>
      <c r="O818" s="58" t="s">
        <v>112</v>
      </c>
      <c r="P818" s="52">
        <f>62+(2)</f>
        <v>64</v>
      </c>
      <c r="Q818" s="8" t="s">
        <v>99</v>
      </c>
      <c r="R818" s="57" t="s">
        <v>100</v>
      </c>
      <c r="S818" s="57"/>
    </row>
    <row r="819" spans="3:19" ht="18">
      <c r="C819" s="43"/>
      <c r="D819" s="45"/>
      <c r="E819" s="46"/>
      <c r="F819" s="46"/>
      <c r="G819" s="43"/>
      <c r="H819" s="45"/>
      <c r="I819" s="47"/>
      <c r="J819" s="47"/>
      <c r="M819" s="52">
        <f>63+(2)</f>
        <v>65</v>
      </c>
      <c r="N819" s="55" t="s">
        <v>113</v>
      </c>
      <c r="O819" s="58" t="s">
        <v>114</v>
      </c>
      <c r="P819" s="52">
        <f>63+(2)</f>
        <v>65</v>
      </c>
      <c r="Q819" s="8" t="s">
        <v>99</v>
      </c>
      <c r="R819" s="57" t="s">
        <v>100</v>
      </c>
      <c r="S819" s="57"/>
    </row>
    <row r="820" spans="3:19" ht="18">
      <c r="C820" s="43"/>
      <c r="D820" s="45"/>
      <c r="E820" s="46"/>
      <c r="F820" s="46"/>
      <c r="G820" s="43"/>
      <c r="H820" s="45"/>
      <c r="I820" s="47"/>
      <c r="J820" s="47"/>
      <c r="M820" s="52">
        <f>64+(2)</f>
        <v>66</v>
      </c>
      <c r="N820" s="55" t="s">
        <v>113</v>
      </c>
      <c r="O820" s="58" t="s">
        <v>114</v>
      </c>
      <c r="P820" s="52">
        <f>64+(2)</f>
        <v>66</v>
      </c>
      <c r="Q820" s="8" t="s">
        <v>99</v>
      </c>
      <c r="R820" s="57" t="s">
        <v>100</v>
      </c>
      <c r="S820" s="57"/>
    </row>
    <row r="821" spans="3:19" ht="18">
      <c r="C821" s="43"/>
      <c r="D821" s="45"/>
      <c r="E821" s="46"/>
      <c r="F821" s="46"/>
      <c r="G821" s="43"/>
      <c r="H821" s="45"/>
      <c r="I821" s="47"/>
      <c r="J821" s="47"/>
      <c r="M821" s="52">
        <f>65+(2)</f>
        <v>67</v>
      </c>
      <c r="N821" s="55" t="s">
        <v>113</v>
      </c>
      <c r="O821" s="58" t="s">
        <v>114</v>
      </c>
      <c r="P821" s="52">
        <f>65+(2)</f>
        <v>67</v>
      </c>
      <c r="Q821" s="8" t="s">
        <v>99</v>
      </c>
      <c r="R821" s="57" t="s">
        <v>100</v>
      </c>
      <c r="S821" s="57"/>
    </row>
    <row r="822" spans="3:19" ht="18">
      <c r="C822" s="43"/>
      <c r="D822" s="45"/>
      <c r="E822" s="46"/>
      <c r="F822" s="46"/>
      <c r="G822" s="43"/>
      <c r="H822" s="45"/>
      <c r="I822" s="47"/>
      <c r="J822" s="47"/>
      <c r="M822" s="52">
        <f>66+(2)</f>
        <v>68</v>
      </c>
      <c r="N822" s="55" t="s">
        <v>113</v>
      </c>
      <c r="O822" s="58" t="s">
        <v>114</v>
      </c>
      <c r="P822" s="52">
        <f>66+(2)</f>
        <v>68</v>
      </c>
      <c r="Q822" s="8" t="s">
        <v>99</v>
      </c>
      <c r="R822" s="57" t="s">
        <v>100</v>
      </c>
      <c r="S822" s="57"/>
    </row>
    <row r="823" spans="3:19" ht="18">
      <c r="C823" s="43"/>
      <c r="D823" s="45"/>
      <c r="E823" s="46"/>
      <c r="F823" s="46"/>
      <c r="G823" s="43"/>
      <c r="H823" s="45"/>
      <c r="I823" s="47"/>
      <c r="J823" s="47"/>
      <c r="M823" s="52">
        <f>67+(2)</f>
        <v>69</v>
      </c>
      <c r="N823" s="55" t="s">
        <v>113</v>
      </c>
      <c r="O823" s="58" t="s">
        <v>114</v>
      </c>
      <c r="P823" s="52">
        <f>67+(2)</f>
        <v>69</v>
      </c>
      <c r="Q823" s="8" t="s">
        <v>99</v>
      </c>
      <c r="R823" s="57" t="s">
        <v>100</v>
      </c>
      <c r="S823" s="57"/>
    </row>
    <row r="824" spans="3:19" ht="18">
      <c r="C824" s="43"/>
      <c r="D824" s="45"/>
      <c r="E824" s="46"/>
      <c r="F824" s="46"/>
      <c r="G824" s="43"/>
      <c r="H824" s="45"/>
      <c r="I824" s="47"/>
      <c r="J824" s="47"/>
      <c r="M824" s="52">
        <f>68+(2)</f>
        <v>70</v>
      </c>
      <c r="N824" s="55" t="s">
        <v>115</v>
      </c>
      <c r="O824" s="58" t="s">
        <v>116</v>
      </c>
      <c r="P824" s="52">
        <f>68+(2)</f>
        <v>70</v>
      </c>
      <c r="Q824" s="8" t="s">
        <v>99</v>
      </c>
      <c r="R824" s="57" t="s">
        <v>100</v>
      </c>
      <c r="S824" s="57"/>
    </row>
    <row r="825" spans="3:19" ht="18">
      <c r="C825" s="43"/>
      <c r="D825" s="45"/>
      <c r="E825" s="46"/>
      <c r="F825" s="46"/>
      <c r="G825" s="43"/>
      <c r="H825" s="45"/>
      <c r="I825" s="47"/>
      <c r="J825" s="47"/>
      <c r="M825" s="52">
        <f>69+(2)</f>
        <v>71</v>
      </c>
      <c r="N825" s="55" t="s">
        <v>115</v>
      </c>
      <c r="O825" s="58" t="s">
        <v>116</v>
      </c>
      <c r="P825" s="52">
        <f>69+(2)</f>
        <v>71</v>
      </c>
      <c r="Q825" s="8" t="s">
        <v>99</v>
      </c>
      <c r="R825" s="57" t="s">
        <v>100</v>
      </c>
      <c r="S825" s="57"/>
    </row>
    <row r="826" spans="3:19" ht="18">
      <c r="C826" s="43"/>
      <c r="D826" s="45"/>
      <c r="E826" s="46"/>
      <c r="F826" s="46"/>
      <c r="G826" s="43"/>
      <c r="H826" s="45"/>
      <c r="I826" s="47"/>
      <c r="J826" s="47"/>
      <c r="M826" s="52">
        <f>70+(2)</f>
        <v>72</v>
      </c>
      <c r="N826" s="55" t="s">
        <v>115</v>
      </c>
      <c r="O826" s="58" t="s">
        <v>116</v>
      </c>
      <c r="P826" s="52">
        <f>70+(2)</f>
        <v>72</v>
      </c>
      <c r="Q826" s="8" t="s">
        <v>99</v>
      </c>
      <c r="R826" s="57" t="s">
        <v>100</v>
      </c>
      <c r="S826" s="57"/>
    </row>
    <row r="827" spans="3:19" ht="18">
      <c r="C827" s="43"/>
      <c r="D827" s="45"/>
      <c r="E827" s="46"/>
      <c r="F827" s="46"/>
      <c r="G827" s="43"/>
      <c r="H827" s="45"/>
      <c r="I827" s="47"/>
      <c r="J827" s="47"/>
      <c r="M827" s="52">
        <f>71+(2)</f>
        <v>73</v>
      </c>
      <c r="N827" s="55" t="s">
        <v>115</v>
      </c>
      <c r="O827" s="58" t="s">
        <v>116</v>
      </c>
      <c r="P827" s="52">
        <f>71+(2)</f>
        <v>73</v>
      </c>
      <c r="Q827" s="8" t="s">
        <v>99</v>
      </c>
      <c r="R827" s="57" t="s">
        <v>100</v>
      </c>
      <c r="S827" s="57"/>
    </row>
    <row r="828" spans="3:19" ht="18">
      <c r="C828" s="43"/>
      <c r="D828" s="45"/>
      <c r="E828" s="46"/>
      <c r="F828" s="46"/>
      <c r="G828" s="43"/>
      <c r="H828" s="45"/>
      <c r="I828" s="47"/>
      <c r="J828" s="47"/>
      <c r="M828" s="52">
        <f>72+(2)</f>
        <v>74</v>
      </c>
      <c r="N828" s="55" t="s">
        <v>115</v>
      </c>
      <c r="O828" s="58" t="s">
        <v>116</v>
      </c>
      <c r="P828" s="52">
        <f>72+(2)</f>
        <v>74</v>
      </c>
      <c r="Q828" s="8" t="s">
        <v>99</v>
      </c>
      <c r="R828" s="57" t="s">
        <v>100</v>
      </c>
      <c r="S828" s="57"/>
    </row>
    <row r="829" spans="3:19" ht="18">
      <c r="C829" s="43"/>
      <c r="D829" s="45"/>
      <c r="E829" s="46"/>
      <c r="F829" s="46"/>
      <c r="G829" s="43"/>
      <c r="H829" s="45"/>
      <c r="I829" s="47"/>
      <c r="J829" s="47"/>
      <c r="M829" s="52">
        <f>73+(2)</f>
        <v>75</v>
      </c>
      <c r="N829" s="55" t="s">
        <v>117</v>
      </c>
      <c r="O829" s="58" t="s">
        <v>118</v>
      </c>
      <c r="P829" s="52">
        <f>73+(2)</f>
        <v>75</v>
      </c>
      <c r="Q829" s="8" t="s">
        <v>99</v>
      </c>
      <c r="R829" s="57" t="s">
        <v>100</v>
      </c>
      <c r="S829" s="57"/>
    </row>
    <row r="830" spans="3:19" ht="18">
      <c r="C830" s="43"/>
      <c r="D830" s="45"/>
      <c r="E830" s="46"/>
      <c r="F830" s="46"/>
      <c r="G830" s="43"/>
      <c r="H830" s="45"/>
      <c r="I830" s="47"/>
      <c r="J830" s="47"/>
      <c r="M830" s="52">
        <f>74+(2)</f>
        <v>76</v>
      </c>
      <c r="N830" s="55" t="s">
        <v>117</v>
      </c>
      <c r="O830" s="58" t="s">
        <v>118</v>
      </c>
      <c r="P830" s="52">
        <f>74+(2)</f>
        <v>76</v>
      </c>
      <c r="Q830" s="8" t="s">
        <v>99</v>
      </c>
      <c r="R830" s="57" t="s">
        <v>100</v>
      </c>
      <c r="S830" s="57"/>
    </row>
    <row r="831" spans="3:19" ht="18">
      <c r="C831" s="43"/>
      <c r="D831" s="45"/>
      <c r="E831" s="46"/>
      <c r="F831" s="46"/>
      <c r="G831" s="43"/>
      <c r="H831" s="45"/>
      <c r="I831" s="47"/>
      <c r="J831" s="47"/>
      <c r="M831" s="52">
        <f>75+(2)</f>
        <v>77</v>
      </c>
      <c r="N831" s="55" t="s">
        <v>117</v>
      </c>
      <c r="O831" s="58" t="s">
        <v>118</v>
      </c>
      <c r="P831" s="52">
        <f>75+(2)</f>
        <v>77</v>
      </c>
      <c r="Q831" s="8" t="s">
        <v>99</v>
      </c>
      <c r="R831" s="57" t="s">
        <v>100</v>
      </c>
      <c r="S831" s="57"/>
    </row>
    <row r="832" spans="3:19" ht="18">
      <c r="C832" s="43"/>
      <c r="D832" s="45"/>
      <c r="E832" s="46"/>
      <c r="F832" s="46"/>
      <c r="G832" s="43"/>
      <c r="H832" s="45"/>
      <c r="I832" s="47"/>
      <c r="J832" s="47"/>
      <c r="M832" s="52">
        <f>76+(2)</f>
        <v>78</v>
      </c>
      <c r="N832" s="55" t="s">
        <v>117</v>
      </c>
      <c r="O832" s="58" t="s">
        <v>118</v>
      </c>
      <c r="P832" s="52">
        <f>76+(2)</f>
        <v>78</v>
      </c>
      <c r="Q832" s="8" t="s">
        <v>99</v>
      </c>
      <c r="R832" s="57" t="s">
        <v>100</v>
      </c>
      <c r="S832" s="57"/>
    </row>
    <row r="833" spans="3:19" ht="18">
      <c r="C833" s="43"/>
      <c r="D833" s="45"/>
      <c r="E833" s="46"/>
      <c r="F833" s="46"/>
      <c r="G833" s="43"/>
      <c r="H833" s="45"/>
      <c r="I833" s="47"/>
      <c r="J833" s="47"/>
      <c r="M833" s="52">
        <f>77+(2)</f>
        <v>79</v>
      </c>
      <c r="N833" s="55" t="s">
        <v>117</v>
      </c>
      <c r="O833" s="58" t="s">
        <v>118</v>
      </c>
      <c r="P833" s="52">
        <f>77+(2)</f>
        <v>79</v>
      </c>
      <c r="Q833" s="8" t="s">
        <v>99</v>
      </c>
      <c r="R833" s="57" t="s">
        <v>100</v>
      </c>
      <c r="S833" s="57"/>
    </row>
    <row r="834" spans="3:19" ht="18">
      <c r="C834" s="43"/>
      <c r="D834" s="45"/>
      <c r="E834" s="46"/>
      <c r="F834" s="46"/>
      <c r="G834" s="43"/>
      <c r="H834" s="45"/>
      <c r="I834" s="47"/>
      <c r="J834" s="47"/>
      <c r="M834" s="52">
        <f>78+(2)</f>
        <v>80</v>
      </c>
      <c r="N834" s="55" t="s">
        <v>117</v>
      </c>
      <c r="O834" s="58" t="s">
        <v>118</v>
      </c>
      <c r="P834" s="52">
        <f>78+(2)</f>
        <v>80</v>
      </c>
      <c r="Q834" s="8" t="s">
        <v>99</v>
      </c>
      <c r="R834" s="57" t="s">
        <v>100</v>
      </c>
      <c r="S834" s="57"/>
    </row>
    <row r="835" spans="3:19" ht="18">
      <c r="C835" s="43"/>
      <c r="D835" s="45"/>
      <c r="E835" s="46"/>
      <c r="F835" s="46"/>
      <c r="G835" s="43"/>
      <c r="H835" s="45"/>
      <c r="I835" s="47"/>
      <c r="J835" s="47"/>
      <c r="M835" s="52">
        <f>79+(2)</f>
        <v>81</v>
      </c>
      <c r="N835" s="55" t="s">
        <v>117</v>
      </c>
      <c r="O835" s="58" t="s">
        <v>118</v>
      </c>
      <c r="P835" s="52">
        <f>79+(2)</f>
        <v>81</v>
      </c>
      <c r="Q835" s="8" t="s">
        <v>99</v>
      </c>
      <c r="R835" s="57" t="s">
        <v>100</v>
      </c>
      <c r="S835" s="57"/>
    </row>
    <row r="836" spans="3:19" ht="18">
      <c r="C836" s="43"/>
      <c r="D836" s="45"/>
      <c r="E836" s="46"/>
      <c r="F836" s="46"/>
      <c r="G836" s="43"/>
      <c r="H836" s="45"/>
      <c r="I836" s="47"/>
      <c r="J836" s="47"/>
      <c r="M836" s="52">
        <f>80+(2)</f>
        <v>82</v>
      </c>
      <c r="N836" s="55" t="s">
        <v>119</v>
      </c>
      <c r="O836" s="58" t="s">
        <v>120</v>
      </c>
      <c r="P836" s="52">
        <f>80+(2)</f>
        <v>82</v>
      </c>
      <c r="Q836" s="55" t="s">
        <v>119</v>
      </c>
      <c r="R836" s="58" t="s">
        <v>120</v>
      </c>
      <c r="S836" s="58"/>
    </row>
    <row r="837" spans="3:19" ht="18">
      <c r="C837" s="43"/>
      <c r="D837" s="45"/>
      <c r="E837" s="46"/>
      <c r="F837" s="46"/>
      <c r="G837" s="43"/>
      <c r="H837" s="45"/>
      <c r="I837" s="47"/>
      <c r="J837" s="47"/>
      <c r="M837" s="52">
        <f>81+(2)</f>
        <v>83</v>
      </c>
      <c r="N837" s="55" t="s">
        <v>119</v>
      </c>
      <c r="O837" s="58" t="s">
        <v>120</v>
      </c>
      <c r="P837" s="52">
        <f>81+(2)</f>
        <v>83</v>
      </c>
      <c r="Q837" s="55" t="s">
        <v>119</v>
      </c>
      <c r="R837" s="58" t="s">
        <v>120</v>
      </c>
      <c r="S837" s="58"/>
    </row>
    <row r="838" spans="3:19" ht="18">
      <c r="C838" s="43"/>
      <c r="D838" s="45"/>
      <c r="E838" s="46"/>
      <c r="F838" s="46"/>
      <c r="G838" s="43"/>
      <c r="H838" s="45"/>
      <c r="I838" s="47"/>
      <c r="J838" s="47"/>
      <c r="M838" s="52">
        <f>82+(2)</f>
        <v>84</v>
      </c>
      <c r="N838" s="55" t="s">
        <v>119</v>
      </c>
      <c r="O838" s="58" t="s">
        <v>120</v>
      </c>
      <c r="P838" s="52">
        <f>82+(2)</f>
        <v>84</v>
      </c>
      <c r="Q838" s="55" t="s">
        <v>119</v>
      </c>
      <c r="R838" s="58" t="s">
        <v>120</v>
      </c>
      <c r="S838" s="58"/>
    </row>
    <row r="839" spans="3:19" ht="18">
      <c r="C839" s="43"/>
      <c r="D839" s="45"/>
      <c r="E839" s="46"/>
      <c r="F839" s="46"/>
      <c r="G839" s="43"/>
      <c r="H839" s="45"/>
      <c r="I839" s="47"/>
      <c r="J839" s="47"/>
      <c r="M839" s="52">
        <f>83+(2)</f>
        <v>85</v>
      </c>
      <c r="N839" s="55" t="s">
        <v>121</v>
      </c>
      <c r="O839" s="58" t="s">
        <v>122</v>
      </c>
      <c r="P839" s="52">
        <f>83+(2)</f>
        <v>85</v>
      </c>
      <c r="Q839" s="55" t="s">
        <v>119</v>
      </c>
      <c r="R839" s="58" t="s">
        <v>120</v>
      </c>
      <c r="S839" s="58"/>
    </row>
    <row r="840" spans="3:19" ht="18">
      <c r="C840" s="43"/>
      <c r="D840" s="45"/>
      <c r="E840" s="46"/>
      <c r="F840" s="46"/>
      <c r="G840" s="43"/>
      <c r="H840" s="45"/>
      <c r="I840" s="47"/>
      <c r="J840" s="47"/>
      <c r="M840" s="52">
        <f>84+(2)</f>
        <v>86</v>
      </c>
      <c r="N840" s="55" t="s">
        <v>121</v>
      </c>
      <c r="O840" s="58" t="s">
        <v>122</v>
      </c>
      <c r="P840" s="52">
        <f>84+(2)</f>
        <v>86</v>
      </c>
      <c r="Q840" s="55" t="s">
        <v>119</v>
      </c>
      <c r="R840" s="58" t="s">
        <v>120</v>
      </c>
      <c r="S840" s="58"/>
    </row>
    <row r="841" spans="3:18" ht="18">
      <c r="C841" s="43"/>
      <c r="D841" s="45"/>
      <c r="E841" s="46"/>
      <c r="F841" s="46"/>
      <c r="G841" s="43"/>
      <c r="H841" s="45"/>
      <c r="I841" s="47"/>
      <c r="J841" s="47"/>
      <c r="M841" s="52">
        <f>85+(2)</f>
        <v>87</v>
      </c>
      <c r="N841" s="55" t="s">
        <v>123</v>
      </c>
      <c r="O841" s="58" t="s">
        <v>124</v>
      </c>
      <c r="P841" s="52">
        <f>85+(2)</f>
        <v>87</v>
      </c>
      <c r="Q841" s="55" t="s">
        <v>119</v>
      </c>
      <c r="R841" s="58" t="s">
        <v>120</v>
      </c>
    </row>
    <row r="842" spans="3:18" ht="18">
      <c r="C842" s="43"/>
      <c r="D842" s="45"/>
      <c r="E842" s="46"/>
      <c r="F842" s="46"/>
      <c r="G842" s="43"/>
      <c r="H842" s="45"/>
      <c r="I842" s="47"/>
      <c r="J842" s="47"/>
      <c r="M842" s="52">
        <f>86+(2)</f>
        <v>88</v>
      </c>
      <c r="N842" s="55" t="s">
        <v>123</v>
      </c>
      <c r="O842" s="58" t="s">
        <v>124</v>
      </c>
      <c r="P842" s="52">
        <f>86+(2)</f>
        <v>88</v>
      </c>
      <c r="Q842" s="55" t="s">
        <v>119</v>
      </c>
      <c r="R842" s="58" t="s">
        <v>120</v>
      </c>
    </row>
    <row r="843" spans="13:16" ht="18">
      <c r="M843" s="52">
        <f>87+(2)</f>
        <v>89</v>
      </c>
      <c r="N843" s="55" t="s">
        <v>123</v>
      </c>
      <c r="O843" s="58" t="s">
        <v>124</v>
      </c>
      <c r="P843" s="52">
        <f>87+(2)</f>
        <v>89</v>
      </c>
    </row>
    <row r="844" spans="13:16" ht="18">
      <c r="M844" s="52">
        <f>88+(2)</f>
        <v>90</v>
      </c>
      <c r="N844" s="55" t="s">
        <v>123</v>
      </c>
      <c r="O844" s="58" t="s">
        <v>124</v>
      </c>
      <c r="P844" s="52">
        <f>88+(2)</f>
        <v>90</v>
      </c>
    </row>
    <row r="845" spans="13:16" ht="18">
      <c r="M845" s="52">
        <f>89+(2)</f>
        <v>91</v>
      </c>
      <c r="N845" s="55" t="s">
        <v>123</v>
      </c>
      <c r="O845" s="58" t="s">
        <v>124</v>
      </c>
      <c r="P845" s="52">
        <f>89+(2)</f>
        <v>91</v>
      </c>
    </row>
    <row r="846" spans="13:16" ht="18">
      <c r="M846" s="52">
        <f>90+(2)</f>
        <v>92</v>
      </c>
      <c r="N846" s="55" t="s">
        <v>123</v>
      </c>
      <c r="O846" s="58" t="s">
        <v>124</v>
      </c>
      <c r="P846" s="52">
        <f>90+(2)</f>
        <v>92</v>
      </c>
    </row>
    <row r="847" spans="13:16" ht="18">
      <c r="M847" s="52">
        <f>91+(2)</f>
        <v>93</v>
      </c>
      <c r="N847" s="55" t="s">
        <v>123</v>
      </c>
      <c r="O847" s="58" t="s">
        <v>124</v>
      </c>
      <c r="P847" s="52">
        <f>91+(2)</f>
        <v>93</v>
      </c>
    </row>
    <row r="848" spans="13:16" ht="18">
      <c r="M848" s="52">
        <f>92+(2)</f>
        <v>94</v>
      </c>
      <c r="N848" s="55" t="s">
        <v>123</v>
      </c>
      <c r="O848" s="58" t="s">
        <v>124</v>
      </c>
      <c r="P848" s="52">
        <f>92+(2)</f>
        <v>94</v>
      </c>
    </row>
    <row r="849" spans="13:16" ht="18">
      <c r="M849" s="52">
        <f>93+(2)</f>
        <v>95</v>
      </c>
      <c r="N849" s="55" t="s">
        <v>123</v>
      </c>
      <c r="O849" s="58" t="s">
        <v>124</v>
      </c>
      <c r="P849" s="52">
        <f>93+(2)</f>
        <v>95</v>
      </c>
    </row>
    <row r="850" spans="13:16" ht="18">
      <c r="M850" s="52">
        <f>94+(2)</f>
        <v>96</v>
      </c>
      <c r="N850" s="55" t="s">
        <v>123</v>
      </c>
      <c r="O850" s="58" t="s">
        <v>124</v>
      </c>
      <c r="P850" s="52">
        <f>94+(2)</f>
        <v>96</v>
      </c>
    </row>
    <row r="851" spans="13:15" ht="18">
      <c r="M851" s="61"/>
      <c r="N851" s="55"/>
      <c r="O851" s="58"/>
    </row>
    <row r="852" spans="13:15" ht="18">
      <c r="M852" s="61"/>
      <c r="N852" s="61"/>
      <c r="O852" s="61"/>
    </row>
    <row r="853" spans="13:15" ht="18">
      <c r="M853" s="19"/>
      <c r="N853" s="19"/>
      <c r="O853" s="19"/>
    </row>
    <row r="854" spans="13:15" ht="18">
      <c r="M854" s="19"/>
      <c r="N854" s="19"/>
      <c r="O854" s="19"/>
    </row>
    <row r="855" spans="13:15" ht="18">
      <c r="M855" s="19"/>
      <c r="N855" s="19"/>
      <c r="O855" s="19"/>
    </row>
    <row r="856" spans="13:15" ht="18">
      <c r="M856" s="19"/>
      <c r="N856" s="19"/>
      <c r="O856" s="19"/>
    </row>
    <row r="857" spans="13:15" ht="18">
      <c r="M857" s="19"/>
      <c r="N857" s="19"/>
      <c r="O857" s="19"/>
    </row>
    <row r="858" spans="13:15" ht="18">
      <c r="M858" s="19"/>
      <c r="N858" s="19"/>
      <c r="O858" s="19"/>
    </row>
    <row r="859" spans="13:15" ht="18">
      <c r="M859" s="19"/>
      <c r="N859" s="19"/>
      <c r="O859" s="19"/>
    </row>
    <row r="860" spans="13:15" ht="18">
      <c r="M860" s="19"/>
      <c r="N860" s="19"/>
      <c r="O860" s="19"/>
    </row>
    <row r="861" spans="13:15" ht="18">
      <c r="M861" s="19"/>
      <c r="N861" s="19"/>
      <c r="O861" s="19"/>
    </row>
    <row r="862" spans="13:15" ht="18">
      <c r="M862" s="19"/>
      <c r="N862" s="19"/>
      <c r="O862" s="19"/>
    </row>
    <row r="863" spans="13:15" ht="18">
      <c r="M863" s="19"/>
      <c r="N863" s="19"/>
      <c r="O863" s="19"/>
    </row>
    <row r="864" spans="13:15" ht="18">
      <c r="M864" s="19"/>
      <c r="N864" s="19"/>
      <c r="O864" s="19"/>
    </row>
    <row r="865" spans="13:15" ht="18">
      <c r="M865" s="19"/>
      <c r="N865" s="19"/>
      <c r="O865" s="19"/>
    </row>
    <row r="866" spans="13:15" ht="18">
      <c r="M866" s="19"/>
      <c r="N866" s="19"/>
      <c r="O866" s="19"/>
    </row>
    <row r="867" spans="13:15" ht="18">
      <c r="M867" s="19"/>
      <c r="N867" s="19"/>
      <c r="O867" s="19"/>
    </row>
    <row r="868" spans="13:15" ht="18">
      <c r="M868" s="19"/>
      <c r="N868" s="19"/>
      <c r="O868" s="19"/>
    </row>
    <row r="869" spans="13:15" ht="18">
      <c r="M869" s="19"/>
      <c r="N869" s="19"/>
      <c r="O869" s="19"/>
    </row>
    <row r="870" spans="13:15" ht="18">
      <c r="M870" s="19"/>
      <c r="N870" s="19"/>
      <c r="O870" s="19"/>
    </row>
    <row r="871" spans="13:15" ht="18">
      <c r="M871" s="19"/>
      <c r="N871" s="19"/>
      <c r="O871" s="19"/>
    </row>
    <row r="872" spans="13:15" ht="18">
      <c r="M872" s="19"/>
      <c r="N872" s="19"/>
      <c r="O872" s="19"/>
    </row>
    <row r="873" spans="13:15" ht="18">
      <c r="M873" s="19"/>
      <c r="N873" s="19"/>
      <c r="O873" s="19"/>
    </row>
    <row r="874" spans="13:15" ht="18">
      <c r="M874" s="19"/>
      <c r="N874" s="19"/>
      <c r="O874" s="19"/>
    </row>
    <row r="875" spans="13:15" ht="18">
      <c r="M875" s="19"/>
      <c r="N875" s="19"/>
      <c r="O875" s="19"/>
    </row>
    <row r="876" spans="13:15" ht="18">
      <c r="M876" s="19"/>
      <c r="N876" s="19"/>
      <c r="O876" s="19"/>
    </row>
    <row r="877" spans="13:15" ht="18">
      <c r="M877" s="19"/>
      <c r="N877" s="19"/>
      <c r="O877" s="19"/>
    </row>
  </sheetData>
  <mergeCells count="2">
    <mergeCell ref="A1:N1"/>
    <mergeCell ref="A2:O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2004-12-28T12:38:07Z</cp:lastPrinted>
  <dcterms:created xsi:type="dcterms:W3CDTF">2004-09-19T14:02:39Z</dcterms:created>
  <dcterms:modified xsi:type="dcterms:W3CDTF">2004-12-28T12:39:20Z</dcterms:modified>
  <cp:category/>
  <cp:version/>
  <cp:contentType/>
  <cp:contentStatus/>
</cp:coreProperties>
</file>